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95" windowHeight="12225"/>
  </bookViews>
  <sheets>
    <sheet name="Current Medians" sheetId="5" r:id="rId1"/>
    <sheet name="Method Comparison Data" sheetId="6" r:id="rId2"/>
    <sheet name="Data Analysis" sheetId="7" r:id="rId3"/>
    <sheet name="Graphics" sheetId="8" r:id="rId4"/>
  </sheets>
  <definedNames>
    <definedName name="_xlnm.Print_Area" localSheetId="3">Graphics!$B$1:$N$50</definedName>
  </definedNames>
  <calcPr calcId="145621"/>
</workbook>
</file>

<file path=xl/calcChain.xml><?xml version="1.0" encoding="utf-8"?>
<calcChain xmlns="http://schemas.openxmlformats.org/spreadsheetml/2006/main">
  <c r="E52" i="7" l="1"/>
  <c r="F52" i="7"/>
  <c r="H52" i="7"/>
  <c r="J52" i="7" s="1"/>
  <c r="I52" i="7"/>
  <c r="K52" i="7"/>
  <c r="E53" i="7"/>
  <c r="F53" i="7"/>
  <c r="H53" i="7"/>
  <c r="J53" i="7"/>
  <c r="I53" i="7"/>
  <c r="K53" i="7" s="1"/>
  <c r="E54" i="7"/>
  <c r="F54" i="7"/>
  <c r="H54" i="7"/>
  <c r="J54" i="7" s="1"/>
  <c r="I54" i="7"/>
  <c r="K54" i="7"/>
  <c r="E55" i="7"/>
  <c r="F55" i="7"/>
  <c r="H55" i="7"/>
  <c r="J55" i="7"/>
  <c r="I55" i="7"/>
  <c r="K55" i="7" s="1"/>
  <c r="E56" i="7"/>
  <c r="F56" i="7"/>
  <c r="H56" i="7"/>
  <c r="J56" i="7" s="1"/>
  <c r="I56" i="7"/>
  <c r="K56" i="7"/>
  <c r="E57" i="7"/>
  <c r="F57" i="7"/>
  <c r="H57" i="7"/>
  <c r="J57" i="7"/>
  <c r="I57" i="7"/>
  <c r="K57" i="7" s="1"/>
  <c r="E58" i="7"/>
  <c r="F58" i="7"/>
  <c r="H58" i="7"/>
  <c r="J58" i="7" s="1"/>
  <c r="I58" i="7"/>
  <c r="K58" i="7"/>
  <c r="E59" i="7"/>
  <c r="F59" i="7"/>
  <c r="H59" i="7"/>
  <c r="J59" i="7"/>
  <c r="I59" i="7"/>
  <c r="K59" i="7" s="1"/>
  <c r="E60" i="7"/>
  <c r="F60" i="7"/>
  <c r="H60" i="7"/>
  <c r="J60" i="7" s="1"/>
  <c r="I60" i="7"/>
  <c r="K60" i="7"/>
  <c r="E61" i="7"/>
  <c r="F61" i="7"/>
  <c r="H61" i="7"/>
  <c r="J61" i="7"/>
  <c r="I61" i="7"/>
  <c r="K61" i="7" s="1"/>
  <c r="E62" i="7"/>
  <c r="F62" i="7"/>
  <c r="H62" i="7"/>
  <c r="J62" i="7" s="1"/>
  <c r="I62" i="7"/>
  <c r="K62" i="7"/>
  <c r="E63" i="7"/>
  <c r="F63" i="7"/>
  <c r="H63" i="7"/>
  <c r="J63" i="7"/>
  <c r="I63" i="7"/>
  <c r="K63" i="7" s="1"/>
  <c r="E64" i="7"/>
  <c r="F64" i="7"/>
  <c r="H64" i="7"/>
  <c r="J64" i="7" s="1"/>
  <c r="I64" i="7"/>
  <c r="K64" i="7"/>
  <c r="E65" i="7"/>
  <c r="F65" i="7"/>
  <c r="H65" i="7"/>
  <c r="J65" i="7"/>
  <c r="I65" i="7"/>
  <c r="K65" i="7" s="1"/>
  <c r="E66" i="7"/>
  <c r="F66" i="7"/>
  <c r="H66" i="7"/>
  <c r="J66" i="7" s="1"/>
  <c r="I66" i="7"/>
  <c r="K66" i="7"/>
  <c r="E67" i="7"/>
  <c r="F67" i="7"/>
  <c r="H67" i="7"/>
  <c r="J67" i="7"/>
  <c r="I67" i="7"/>
  <c r="K67" i="7" s="1"/>
  <c r="E68" i="7"/>
  <c r="F68" i="7"/>
  <c r="H68" i="7"/>
  <c r="J68" i="7" s="1"/>
  <c r="I68" i="7"/>
  <c r="K68" i="7"/>
  <c r="E69" i="7"/>
  <c r="F69" i="7"/>
  <c r="H69" i="7"/>
  <c r="J69" i="7"/>
  <c r="I69" i="7"/>
  <c r="K69" i="7" s="1"/>
  <c r="E70" i="7"/>
  <c r="F70" i="7"/>
  <c r="H70" i="7"/>
  <c r="J70" i="7" s="1"/>
  <c r="I70" i="7"/>
  <c r="K70" i="7"/>
  <c r="E71" i="7"/>
  <c r="F71" i="7"/>
  <c r="H71" i="7"/>
  <c r="J71" i="7"/>
  <c r="I71" i="7"/>
  <c r="K71" i="7" s="1"/>
  <c r="E72" i="7"/>
  <c r="F72" i="7"/>
  <c r="H72" i="7"/>
  <c r="J72" i="7" s="1"/>
  <c r="I72" i="7"/>
  <c r="K72" i="7"/>
  <c r="E73" i="7"/>
  <c r="F73" i="7"/>
  <c r="H73" i="7"/>
  <c r="J73" i="7"/>
  <c r="I73" i="7"/>
  <c r="K73" i="7" s="1"/>
  <c r="E74" i="7"/>
  <c r="F74" i="7"/>
  <c r="H74" i="7"/>
  <c r="J74" i="7" s="1"/>
  <c r="I74" i="7"/>
  <c r="K74" i="7"/>
  <c r="E75" i="7"/>
  <c r="F75" i="7"/>
  <c r="H75" i="7"/>
  <c r="J75" i="7"/>
  <c r="I75" i="7"/>
  <c r="K75" i="7" s="1"/>
  <c r="E76" i="7"/>
  <c r="F76" i="7"/>
  <c r="H76" i="7"/>
  <c r="J76" i="7" s="1"/>
  <c r="I76" i="7"/>
  <c r="K76" i="7"/>
  <c r="B11" i="5"/>
  <c r="B12" i="5" s="1"/>
  <c r="M7" i="8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3" i="7"/>
  <c r="A4" i="7" s="1"/>
  <c r="A5" i="7" s="1"/>
  <c r="A6" i="7" s="1"/>
  <c r="A7" i="7" s="1"/>
  <c r="A8" i="7" s="1"/>
  <c r="I51" i="7"/>
  <c r="K51" i="7"/>
  <c r="H51" i="7"/>
  <c r="J51" i="7"/>
  <c r="F51" i="7"/>
  <c r="E51" i="7"/>
  <c r="I50" i="7"/>
  <c r="K50" i="7"/>
  <c r="H50" i="7"/>
  <c r="J50" i="7"/>
  <c r="F50" i="7"/>
  <c r="E50" i="7"/>
  <c r="I49" i="7"/>
  <c r="K49" i="7"/>
  <c r="H49" i="7"/>
  <c r="J49" i="7"/>
  <c r="F49" i="7"/>
  <c r="E49" i="7"/>
  <c r="I48" i="7"/>
  <c r="K48" i="7"/>
  <c r="H48" i="7"/>
  <c r="J48" i="7"/>
  <c r="F48" i="7"/>
  <c r="E48" i="7"/>
  <c r="I47" i="7"/>
  <c r="K47" i="7"/>
  <c r="H47" i="7"/>
  <c r="J47" i="7"/>
  <c r="F47" i="7"/>
  <c r="E47" i="7"/>
  <c r="I46" i="7"/>
  <c r="K46" i="7"/>
  <c r="H46" i="7"/>
  <c r="J46" i="7"/>
  <c r="F46" i="7"/>
  <c r="E46" i="7"/>
  <c r="I45" i="7"/>
  <c r="K45" i="7"/>
  <c r="H45" i="7"/>
  <c r="J45" i="7"/>
  <c r="F45" i="7"/>
  <c r="E45" i="7"/>
  <c r="I44" i="7"/>
  <c r="K44" i="7"/>
  <c r="H44" i="7"/>
  <c r="J44" i="7"/>
  <c r="F44" i="7"/>
  <c r="E44" i="7"/>
  <c r="I43" i="7"/>
  <c r="K43" i="7"/>
  <c r="H43" i="7"/>
  <c r="J43" i="7"/>
  <c r="F43" i="7"/>
  <c r="E43" i="7"/>
  <c r="I42" i="7"/>
  <c r="K42" i="7"/>
  <c r="H42" i="7"/>
  <c r="J42" i="7"/>
  <c r="F42" i="7"/>
  <c r="E42" i="7"/>
  <c r="I41" i="7"/>
  <c r="K41" i="7"/>
  <c r="H41" i="7"/>
  <c r="J41" i="7"/>
  <c r="F41" i="7"/>
  <c r="E41" i="7"/>
  <c r="I40" i="7"/>
  <c r="K40" i="7"/>
  <c r="H40" i="7"/>
  <c r="J40" i="7"/>
  <c r="F40" i="7"/>
  <c r="E40" i="7"/>
  <c r="I39" i="7"/>
  <c r="K39" i="7"/>
  <c r="H39" i="7"/>
  <c r="J39" i="7"/>
  <c r="F39" i="7"/>
  <c r="E39" i="7"/>
  <c r="I38" i="7"/>
  <c r="K38" i="7"/>
  <c r="H38" i="7"/>
  <c r="J38" i="7"/>
  <c r="F38" i="7"/>
  <c r="E38" i="7"/>
  <c r="I37" i="7"/>
  <c r="K37" i="7"/>
  <c r="H37" i="7"/>
  <c r="J37" i="7"/>
  <c r="F37" i="7"/>
  <c r="E37" i="7"/>
  <c r="I36" i="7"/>
  <c r="K36" i="7"/>
  <c r="H36" i="7"/>
  <c r="J36" i="7"/>
  <c r="F36" i="7"/>
  <c r="E36" i="7"/>
  <c r="I35" i="7"/>
  <c r="K35" i="7"/>
  <c r="H35" i="7"/>
  <c r="J35" i="7"/>
  <c r="F35" i="7"/>
  <c r="E35" i="7"/>
  <c r="I34" i="7"/>
  <c r="K34" i="7"/>
  <c r="H34" i="7"/>
  <c r="J34" i="7"/>
  <c r="F34" i="7"/>
  <c r="E34" i="7"/>
  <c r="I33" i="7"/>
  <c r="K33" i="7"/>
  <c r="H33" i="7"/>
  <c r="J33" i="7"/>
  <c r="F33" i="7"/>
  <c r="E33" i="7"/>
  <c r="I32" i="7"/>
  <c r="K32" i="7"/>
  <c r="H32" i="7"/>
  <c r="J32" i="7"/>
  <c r="F32" i="7"/>
  <c r="E32" i="7"/>
  <c r="I31" i="7"/>
  <c r="K31" i="7"/>
  <c r="H31" i="7"/>
  <c r="J31" i="7"/>
  <c r="F31" i="7"/>
  <c r="E31" i="7"/>
  <c r="I30" i="7"/>
  <c r="K30" i="7"/>
  <c r="H30" i="7"/>
  <c r="J30" i="7"/>
  <c r="F30" i="7"/>
  <c r="E30" i="7"/>
  <c r="I29" i="7"/>
  <c r="K29" i="7"/>
  <c r="H29" i="7"/>
  <c r="J29" i="7"/>
  <c r="F29" i="7"/>
  <c r="E29" i="7"/>
  <c r="I28" i="7"/>
  <c r="K28" i="7"/>
  <c r="H28" i="7"/>
  <c r="J28" i="7"/>
  <c r="F28" i="7"/>
  <c r="E28" i="7"/>
  <c r="I27" i="7"/>
  <c r="K27" i="7"/>
  <c r="H27" i="7"/>
  <c r="J27" i="7"/>
  <c r="F27" i="7"/>
  <c r="E27" i="7"/>
  <c r="I26" i="7"/>
  <c r="K26" i="7"/>
  <c r="H26" i="7"/>
  <c r="J26" i="7"/>
  <c r="F26" i="7"/>
  <c r="E26" i="7"/>
  <c r="I25" i="7"/>
  <c r="K25" i="7"/>
  <c r="H25" i="7"/>
  <c r="J25" i="7"/>
  <c r="F25" i="7"/>
  <c r="E25" i="7"/>
  <c r="I24" i="7"/>
  <c r="K24" i="7"/>
  <c r="H24" i="7"/>
  <c r="J24" i="7"/>
  <c r="F24" i="7"/>
  <c r="E24" i="7"/>
  <c r="I23" i="7"/>
  <c r="K23" i="7"/>
  <c r="H23" i="7"/>
  <c r="J23" i="7"/>
  <c r="F23" i="7"/>
  <c r="E23" i="7"/>
  <c r="I22" i="7"/>
  <c r="K22" i="7"/>
  <c r="H22" i="7"/>
  <c r="J22" i="7"/>
  <c r="F22" i="7"/>
  <c r="E22" i="7"/>
  <c r="I21" i="7"/>
  <c r="K21" i="7"/>
  <c r="H21" i="7"/>
  <c r="J21" i="7"/>
  <c r="F21" i="7"/>
  <c r="E21" i="7"/>
  <c r="I20" i="7"/>
  <c r="K20" i="7"/>
  <c r="H20" i="7"/>
  <c r="J20" i="7"/>
  <c r="F20" i="7"/>
  <c r="E20" i="7"/>
  <c r="I19" i="7"/>
  <c r="K19" i="7"/>
  <c r="H19" i="7"/>
  <c r="J19" i="7"/>
  <c r="F19" i="7"/>
  <c r="E19" i="7"/>
  <c r="I18" i="7"/>
  <c r="K18" i="7"/>
  <c r="H18" i="7"/>
  <c r="J18" i="7"/>
  <c r="F18" i="7"/>
  <c r="E18" i="7"/>
  <c r="I17" i="7"/>
  <c r="K17" i="7"/>
  <c r="H17" i="7"/>
  <c r="J17" i="7"/>
  <c r="F17" i="7"/>
  <c r="E17" i="7"/>
  <c r="I16" i="7"/>
  <c r="K16" i="7"/>
  <c r="H16" i="7"/>
  <c r="J16" i="7"/>
  <c r="F16" i="7"/>
  <c r="E16" i="7"/>
  <c r="I15" i="7"/>
  <c r="K15" i="7"/>
  <c r="H15" i="7"/>
  <c r="J15" i="7"/>
  <c r="F15" i="7"/>
  <c r="E15" i="7"/>
  <c r="I14" i="7"/>
  <c r="K14" i="7"/>
  <c r="H14" i="7"/>
  <c r="J14" i="7"/>
  <c r="F14" i="7"/>
  <c r="E14" i="7"/>
  <c r="I13" i="7"/>
  <c r="K13" i="7"/>
  <c r="H13" i="7"/>
  <c r="J13" i="7"/>
  <c r="F13" i="7"/>
  <c r="E13" i="7"/>
  <c r="I12" i="7"/>
  <c r="K12" i="7"/>
  <c r="H12" i="7"/>
  <c r="J12" i="7"/>
  <c r="F12" i="7"/>
  <c r="E12" i="7"/>
  <c r="I11" i="7"/>
  <c r="K11" i="7"/>
  <c r="H11" i="7"/>
  <c r="J11" i="7"/>
  <c r="F11" i="7"/>
  <c r="E11" i="7"/>
  <c r="I10" i="7"/>
  <c r="K10" i="7"/>
  <c r="H10" i="7"/>
  <c r="J10" i="7"/>
  <c r="F10" i="7"/>
  <c r="E10" i="7"/>
  <c r="I9" i="7"/>
  <c r="K9" i="7"/>
  <c r="H9" i="7"/>
  <c r="J9" i="7"/>
  <c r="F9" i="7"/>
  <c r="E9" i="7"/>
  <c r="I8" i="7"/>
  <c r="K8" i="7"/>
  <c r="H8" i="7"/>
  <c r="J8" i="7"/>
  <c r="F8" i="7"/>
  <c r="E8" i="7"/>
  <c r="I7" i="7"/>
  <c r="K7" i="7"/>
  <c r="H7" i="7"/>
  <c r="J7" i="7"/>
  <c r="F7" i="7"/>
  <c r="E7" i="7"/>
  <c r="I6" i="7"/>
  <c r="K6" i="7"/>
  <c r="H6" i="7"/>
  <c r="J6" i="7"/>
  <c r="F6" i="7"/>
  <c r="E6" i="7"/>
  <c r="I5" i="7"/>
  <c r="K5" i="7"/>
  <c r="H5" i="7"/>
  <c r="J5" i="7"/>
  <c r="F5" i="7"/>
  <c r="E5" i="7"/>
  <c r="I4" i="7"/>
  <c r="K4" i="7"/>
  <c r="H4" i="7"/>
  <c r="J4" i="7"/>
  <c r="F4" i="7"/>
  <c r="E4" i="7"/>
  <c r="I3" i="7"/>
  <c r="K3" i="7"/>
  <c r="H3" i="7"/>
  <c r="J3" i="7"/>
  <c r="F3" i="7"/>
  <c r="E3" i="7"/>
  <c r="I2" i="7"/>
  <c r="N11" i="7" s="1"/>
  <c r="M42" i="8" s="1"/>
  <c r="K2" i="7"/>
  <c r="N5" i="7" s="1"/>
  <c r="H2" i="7"/>
  <c r="J2" i="7"/>
  <c r="F2" i="7"/>
  <c r="E2" i="7"/>
  <c r="N2" i="7" s="1"/>
  <c r="M8" i="8" s="1"/>
  <c r="M43" i="8"/>
  <c r="E12" i="5"/>
  <c r="E11" i="5"/>
  <c r="E13" i="5"/>
  <c r="E14" i="5"/>
  <c r="E15" i="5"/>
  <c r="E16" i="5"/>
  <c r="E17" i="5"/>
  <c r="N4" i="7" l="1"/>
  <c r="M29" i="8" s="1"/>
  <c r="B13" i="5"/>
  <c r="D12" i="5"/>
  <c r="N9" i="7"/>
  <c r="M36" i="8" s="1"/>
  <c r="M30" i="8"/>
  <c r="D11" i="5"/>
  <c r="D13" i="5" l="1"/>
  <c r="B14" i="5"/>
  <c r="N8" i="7"/>
  <c r="M35" i="8" s="1"/>
  <c r="D14" i="5" l="1"/>
  <c r="B15" i="5"/>
  <c r="D15" i="5" l="1"/>
  <c r="B16" i="5"/>
  <c r="D16" i="5" l="1"/>
  <c r="B17" i="5"/>
  <c r="D17" i="5" s="1"/>
</calcChain>
</file>

<file path=xl/sharedStrings.xml><?xml version="1.0" encoding="utf-8"?>
<sst xmlns="http://schemas.openxmlformats.org/spreadsheetml/2006/main" count="63" uniqueCount="50">
  <si>
    <t>Ratio</t>
  </si>
  <si>
    <t>Avg</t>
  </si>
  <si>
    <t>Correl=</t>
  </si>
  <si>
    <t>log Ratio</t>
  </si>
  <si>
    <t>log Avg</t>
  </si>
  <si>
    <t>Slope=</t>
  </si>
  <si>
    <t>Intercept=</t>
  </si>
  <si>
    <t>X</t>
  </si>
  <si>
    <t>Y</t>
  </si>
  <si>
    <t xml:space="preserve">  Y=X reference line</t>
  </si>
  <si>
    <t>N=</t>
  </si>
  <si>
    <t>Corrr=</t>
  </si>
  <si>
    <t xml:space="preserve">  Y=1 reference line</t>
  </si>
  <si>
    <t>slope=</t>
  </si>
  <si>
    <t>intercept=</t>
  </si>
  <si>
    <t xml:space="preserve">  regression line</t>
  </si>
  <si>
    <t xml:space="preserve">     Constant ratio</t>
  </si>
  <si>
    <t>Scatterplot on log scales</t>
  </si>
  <si>
    <t xml:space="preserve">        (black line)</t>
  </si>
  <si>
    <t xml:space="preserve">        (green line)</t>
  </si>
  <si>
    <t xml:space="preserve">       (red line)</t>
  </si>
  <si>
    <t>Bland-Altman Regression</t>
  </si>
  <si>
    <t>N</t>
  </si>
  <si>
    <t>Log (AFP Old)</t>
  </si>
  <si>
    <t>AFP Old</t>
  </si>
  <si>
    <t>AFP New</t>
  </si>
  <si>
    <t>Log (AFP New)</t>
  </si>
  <si>
    <t>Weeks</t>
  </si>
  <si>
    <t>Days</t>
  </si>
  <si>
    <t xml:space="preserve">    Gestational Age</t>
  </si>
  <si>
    <t>AFP Medians (IU/mL)</t>
  </si>
  <si>
    <t>Current</t>
  </si>
  <si>
    <t>New</t>
  </si>
  <si>
    <t>BA Factor</t>
  </si>
  <si>
    <t>=</t>
  </si>
  <si>
    <t>AFP MoM</t>
  </si>
  <si>
    <t>AFP Median</t>
  </si>
  <si>
    <t>log linear form</t>
  </si>
  <si>
    <t xml:space="preserve"> </t>
  </si>
  <si>
    <t>Avg Ratio</t>
  </si>
  <si>
    <t xml:space="preserve">    (red line)</t>
  </si>
  <si>
    <t>exponential form</t>
  </si>
  <si>
    <t>10^(0.415159 + 0.008972 * GA_days)</t>
  </si>
  <si>
    <t>Current Median</t>
  </si>
  <si>
    <t>(computed elsewhere)</t>
  </si>
  <si>
    <t>The purpose of this analysis is to find, if possible, a constant factor that can be used</t>
  </si>
  <si>
    <r>
      <t>(</t>
    </r>
    <r>
      <rPr>
        <b/>
        <sz val="10"/>
        <color indexed="8"/>
        <rFont val="Century Gothic"/>
        <family val="2"/>
      </rPr>
      <t>B</t>
    </r>
    <r>
      <rPr>
        <sz val="10"/>
        <color indexed="8"/>
        <rFont val="Century Gothic"/>
        <family val="2"/>
      </rPr>
      <t xml:space="preserve">land </t>
    </r>
    <r>
      <rPr>
        <b/>
        <sz val="10"/>
        <color indexed="8"/>
        <rFont val="Century Gothic"/>
        <family val="2"/>
      </rPr>
      <t>A</t>
    </r>
    <r>
      <rPr>
        <sz val="10"/>
        <color indexed="8"/>
        <rFont val="Century Gothic"/>
        <family val="2"/>
      </rPr>
      <t>ltman)</t>
    </r>
  </si>
  <si>
    <r>
      <t>2.601113*1.020874</t>
    </r>
    <r>
      <rPr>
        <b/>
        <vertAlign val="superscript"/>
        <sz val="10"/>
        <color indexed="8"/>
        <rFont val="Century Gothic"/>
        <family val="2"/>
      </rPr>
      <t>(GA_days)</t>
    </r>
  </si>
  <si>
    <t>from Data Analysis worksheet</t>
  </si>
  <si>
    <t>to adjust the current AFP medians so that they are appropriate for the 'New' AFP assay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</si>
</sst>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"/>
    <numFmt numFmtId="166" formatCode="0.000"/>
    <numFmt numFmtId="167" formatCode="0.0"/>
  </numFmts>
  <fonts count="10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vertAlign val="superscript"/>
      <sz val="10"/>
      <color indexed="8"/>
      <name val="Century Gothic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0" fillId="0" borderId="0" xfId="0" applyFill="1"/>
    <xf numFmtId="164" fontId="0" fillId="0" borderId="2" xfId="0" applyNumberFormat="1" applyFill="1" applyBorder="1"/>
    <xf numFmtId="0" fontId="0" fillId="0" borderId="0" xfId="0" applyFill="1" applyBorder="1"/>
    <xf numFmtId="0" fontId="5" fillId="0" borderId="1" xfId="0" applyFont="1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5" fillId="0" borderId="0" xfId="0" applyFont="1" applyFill="1"/>
    <xf numFmtId="166" fontId="0" fillId="0" borderId="0" xfId="0" applyNumberFormat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166" fontId="1" fillId="0" borderId="0" xfId="0" applyNumberFormat="1" applyFont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0" fontId="0" fillId="2" borderId="0" xfId="0" applyFill="1" applyProtection="1"/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"/>
    </xf>
    <xf numFmtId="165" fontId="0" fillId="0" borderId="0" xfId="0" applyNumberFormat="1" applyProtection="1"/>
    <xf numFmtId="0" fontId="0" fillId="2" borderId="0" xfId="0" applyFill="1" applyAlignment="1" applyProtection="1">
      <alignment horizontal="center"/>
    </xf>
    <xf numFmtId="0" fontId="5" fillId="2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0" fontId="0" fillId="0" borderId="2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7" fontId="0" fillId="3" borderId="0" xfId="0" applyNumberFormat="1" applyFill="1" applyAlignment="1">
      <alignment horizontal="center"/>
    </xf>
    <xf numFmtId="167" fontId="0" fillId="3" borderId="0" xfId="0" applyNumberFormat="1" applyFill="1" applyAlignment="1" applyProtection="1">
      <alignment horizontal="center"/>
      <protection locked="0"/>
    </xf>
    <xf numFmtId="166" fontId="5" fillId="4" borderId="4" xfId="0" applyNumberFormat="1" applyFont="1" applyFill="1" applyBorder="1" applyAlignment="1" applyProtection="1">
      <alignment horizontal="center"/>
    </xf>
    <xf numFmtId="0" fontId="5" fillId="0" borderId="0" xfId="0" applyFont="1" applyBorder="1" applyProtection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0" xfId="0" quotePrefix="1" applyFont="1" applyAlignment="1">
      <alignment horizontal="center" vertical="center"/>
    </xf>
    <xf numFmtId="2" fontId="8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horizontal="center"/>
    </xf>
    <xf numFmtId="167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quotePrefix="1" applyFont="1"/>
    <xf numFmtId="0" fontId="9" fillId="0" borderId="0" xfId="0" applyFont="1"/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AFP Scatterplot</c:v>
          </c:tx>
          <c:spPr>
            <a:ln w="28575">
              <a:noFill/>
            </a:ln>
          </c:spPr>
          <c:marker>
            <c:symbol val="circle"/>
            <c:size val="6"/>
          </c:marker>
          <c:xVal>
            <c:numRef>
              <c:f>'Data Analysis'!$B$2:$B$76</c:f>
              <c:numCache>
                <c:formatCode>0.0</c:formatCode>
                <c:ptCount val="75"/>
                <c:pt idx="0">
                  <c:v>19.77161788251416</c:v>
                </c:pt>
                <c:pt idx="1">
                  <c:v>33.949178645429157</c:v>
                </c:pt>
                <c:pt idx="2">
                  <c:v>32.573672831385863</c:v>
                </c:pt>
                <c:pt idx="3">
                  <c:v>33.931605124841226</c:v>
                </c:pt>
                <c:pt idx="4">
                  <c:v>23.665902159562801</c:v>
                </c:pt>
                <c:pt idx="5">
                  <c:v>31.743142403175622</c:v>
                </c:pt>
                <c:pt idx="6">
                  <c:v>23.434766497033145</c:v>
                </c:pt>
                <c:pt idx="7">
                  <c:v>46.967033717237712</c:v>
                </c:pt>
                <c:pt idx="8">
                  <c:v>53.018899230721438</c:v>
                </c:pt>
                <c:pt idx="9">
                  <c:v>23.867396372353294</c:v>
                </c:pt>
                <c:pt idx="10">
                  <c:v>14.669680968316767</c:v>
                </c:pt>
                <c:pt idx="11">
                  <c:v>49.842588865326654</c:v>
                </c:pt>
                <c:pt idx="12">
                  <c:v>17.494832260574224</c:v>
                </c:pt>
                <c:pt idx="13">
                  <c:v>42.879141263142969</c:v>
                </c:pt>
                <c:pt idx="14">
                  <c:v>80.264957100916178</c:v>
                </c:pt>
                <c:pt idx="15">
                  <c:v>40.092503489091634</c:v>
                </c:pt>
                <c:pt idx="16">
                  <c:v>34.280489310834398</c:v>
                </c:pt>
                <c:pt idx="17">
                  <c:v>17.873397917547656</c:v>
                </c:pt>
                <c:pt idx="18">
                  <c:v>32.944629258597004</c:v>
                </c:pt>
                <c:pt idx="19">
                  <c:v>43.319960436367658</c:v>
                </c:pt>
                <c:pt idx="20">
                  <c:v>42.052852043529867</c:v>
                </c:pt>
                <c:pt idx="21">
                  <c:v>62.579477244776349</c:v>
                </c:pt>
                <c:pt idx="22">
                  <c:v>65.900586337105381</c:v>
                </c:pt>
                <c:pt idx="23">
                  <c:v>24.022531110680553</c:v>
                </c:pt>
                <c:pt idx="24">
                  <c:v>36.23185396836471</c:v>
                </c:pt>
                <c:pt idx="25">
                  <c:v>38.466709638849423</c:v>
                </c:pt>
                <c:pt idx="26">
                  <c:v>14.089708342415797</c:v>
                </c:pt>
                <c:pt idx="27">
                  <c:v>20.97287075895602</c:v>
                </c:pt>
                <c:pt idx="28">
                  <c:v>30.55347475074463</c:v>
                </c:pt>
                <c:pt idx="29">
                  <c:v>29.344344210856971</c:v>
                </c:pt>
                <c:pt idx="30">
                  <c:v>12.063524678230797</c:v>
                </c:pt>
                <c:pt idx="31">
                  <c:v>38.794376089889958</c:v>
                </c:pt>
                <c:pt idx="32">
                  <c:v>41.127309171507477</c:v>
                </c:pt>
                <c:pt idx="33">
                  <c:v>36.201147078398712</c:v>
                </c:pt>
                <c:pt idx="34">
                  <c:v>25.02638352877095</c:v>
                </c:pt>
                <c:pt idx="35">
                  <c:v>27.837461926246654</c:v>
                </c:pt>
                <c:pt idx="36">
                  <c:v>15.611602447402007</c:v>
                </c:pt>
                <c:pt idx="37">
                  <c:v>36.006164171502505</c:v>
                </c:pt>
                <c:pt idx="38">
                  <c:v>74.809451875149392</c:v>
                </c:pt>
                <c:pt idx="39">
                  <c:v>38.827147879600304</c:v>
                </c:pt>
                <c:pt idx="40">
                  <c:v>23.769213904870018</c:v>
                </c:pt>
                <c:pt idx="41">
                  <c:v>46.410495662955711</c:v>
                </c:pt>
                <c:pt idx="42">
                  <c:v>52.659006011535126</c:v>
                </c:pt>
                <c:pt idx="43">
                  <c:v>52.112847164935282</c:v>
                </c:pt>
                <c:pt idx="44">
                  <c:v>14.300709944169943</c:v>
                </c:pt>
                <c:pt idx="45">
                  <c:v>55.890246047659545</c:v>
                </c:pt>
                <c:pt idx="46">
                  <c:v>28.320494608450254</c:v>
                </c:pt>
                <c:pt idx="47">
                  <c:v>24.424831389829773</c:v>
                </c:pt>
                <c:pt idx="48">
                  <c:v>41.267904860806453</c:v>
                </c:pt>
                <c:pt idx="49">
                  <c:v>45.231254072595519</c:v>
                </c:pt>
                <c:pt idx="50">
                  <c:v>54.104387787711346</c:v>
                </c:pt>
                <c:pt idx="51">
                  <c:v>21.645169718416547</c:v>
                </c:pt>
                <c:pt idx="52">
                  <c:v>44.051585332353852</c:v>
                </c:pt>
                <c:pt idx="53">
                  <c:v>24.881801813078976</c:v>
                </c:pt>
                <c:pt idx="54">
                  <c:v>35.036717417396723</c:v>
                </c:pt>
                <c:pt idx="55">
                  <c:v>30.434225496529887</c:v>
                </c:pt>
                <c:pt idx="56">
                  <c:v>34.333934000534342</c:v>
                </c:pt>
                <c:pt idx="57">
                  <c:v>31.103007751429182</c:v>
                </c:pt>
                <c:pt idx="58">
                  <c:v>32.411290940479155</c:v>
                </c:pt>
                <c:pt idx="59">
                  <c:v>44.151562165510796</c:v>
                </c:pt>
                <c:pt idx="60">
                  <c:v>29.406902822854335</c:v>
                </c:pt>
                <c:pt idx="61">
                  <c:v>19.365356496337487</c:v>
                </c:pt>
                <c:pt idx="62">
                  <c:v>48.048523117286457</c:v>
                </c:pt>
                <c:pt idx="63">
                  <c:v>33.23140883228784</c:v>
                </c:pt>
                <c:pt idx="64">
                  <c:v>17.613601858455773</c:v>
                </c:pt>
                <c:pt idx="65">
                  <c:v>38.738253885069646</c:v>
                </c:pt>
                <c:pt idx="66">
                  <c:v>54.089043939063856</c:v>
                </c:pt>
                <c:pt idx="67">
                  <c:v>20.707323718287022</c:v>
                </c:pt>
                <c:pt idx="68">
                  <c:v>23.52546827862475</c:v>
                </c:pt>
                <c:pt idx="69">
                  <c:v>18.528090901793362</c:v>
                </c:pt>
                <c:pt idx="70">
                  <c:v>41.323766355574179</c:v>
                </c:pt>
                <c:pt idx="71">
                  <c:v>55.332486216175418</c:v>
                </c:pt>
                <c:pt idx="72">
                  <c:v>43.550768481068836</c:v>
                </c:pt>
                <c:pt idx="73">
                  <c:v>28.697977960129581</c:v>
                </c:pt>
                <c:pt idx="74">
                  <c:v>27.992760437917212</c:v>
                </c:pt>
              </c:numCache>
            </c:numRef>
          </c:xVal>
          <c:yVal>
            <c:numRef>
              <c:f>'Data Analysis'!$C$2:$C$76</c:f>
              <c:numCache>
                <c:formatCode>0.0</c:formatCode>
                <c:ptCount val="75"/>
                <c:pt idx="0">
                  <c:v>17.584876463764317</c:v>
                </c:pt>
                <c:pt idx="1">
                  <c:v>28.70042365518869</c:v>
                </c:pt>
                <c:pt idx="2">
                  <c:v>30.765987525722196</c:v>
                </c:pt>
                <c:pt idx="3">
                  <c:v>30.85115946833475</c:v>
                </c:pt>
                <c:pt idx="4">
                  <c:v>21.3857456520618</c:v>
                </c:pt>
                <c:pt idx="5">
                  <c:v>29.637742278142461</c:v>
                </c:pt>
                <c:pt idx="6">
                  <c:v>21.713463529607679</c:v>
                </c:pt>
                <c:pt idx="7">
                  <c:v>40.595028203241618</c:v>
                </c:pt>
                <c:pt idx="8">
                  <c:v>48.820235582432659</c:v>
                </c:pt>
                <c:pt idx="9">
                  <c:v>22.105933577825333</c:v>
                </c:pt>
                <c:pt idx="10">
                  <c:v>13.02511454590625</c:v>
                </c:pt>
                <c:pt idx="11">
                  <c:v>44.327926804920246</c:v>
                </c:pt>
                <c:pt idx="12">
                  <c:v>16.273291186051839</c:v>
                </c:pt>
                <c:pt idx="13">
                  <c:v>36.858009738562515</c:v>
                </c:pt>
                <c:pt idx="14">
                  <c:v>75.161772194599763</c:v>
                </c:pt>
                <c:pt idx="15">
                  <c:v>36.25297582091148</c:v>
                </c:pt>
                <c:pt idx="16">
                  <c:v>31.826596934802808</c:v>
                </c:pt>
                <c:pt idx="17">
                  <c:v>15.750106415136683</c:v>
                </c:pt>
                <c:pt idx="18">
                  <c:v>29.484226933899343</c:v>
                </c:pt>
                <c:pt idx="19">
                  <c:v>38.187100264921611</c:v>
                </c:pt>
                <c:pt idx="20">
                  <c:v>39.552180962545577</c:v>
                </c:pt>
                <c:pt idx="21">
                  <c:v>56.488560745321038</c:v>
                </c:pt>
                <c:pt idx="22">
                  <c:v>59.340852441046508</c:v>
                </c:pt>
                <c:pt idx="23">
                  <c:v>20.569691732799235</c:v>
                </c:pt>
                <c:pt idx="24">
                  <c:v>32.40361475836518</c:v>
                </c:pt>
                <c:pt idx="25">
                  <c:v>33.847015549944345</c:v>
                </c:pt>
                <c:pt idx="26">
                  <c:v>12.681303589378183</c:v>
                </c:pt>
                <c:pt idx="27">
                  <c:v>19.783427568447856</c:v>
                </c:pt>
                <c:pt idx="28">
                  <c:v>27.652022625129181</c:v>
                </c:pt>
                <c:pt idx="29">
                  <c:v>25.274998253948418</c:v>
                </c:pt>
                <c:pt idx="30">
                  <c:v>10.146870172826208</c:v>
                </c:pt>
                <c:pt idx="31">
                  <c:v>34.950156045305214</c:v>
                </c:pt>
                <c:pt idx="32">
                  <c:v>36.204084267027561</c:v>
                </c:pt>
                <c:pt idx="33">
                  <c:v>33.985150375880529</c:v>
                </c:pt>
                <c:pt idx="34">
                  <c:v>22.242262794346257</c:v>
                </c:pt>
                <c:pt idx="35">
                  <c:v>24.515387447796261</c:v>
                </c:pt>
                <c:pt idx="36">
                  <c:v>14.848964028334395</c:v>
                </c:pt>
                <c:pt idx="37">
                  <c:v>32.495680103527938</c:v>
                </c:pt>
                <c:pt idx="38">
                  <c:v>67.794963691577607</c:v>
                </c:pt>
                <c:pt idx="39">
                  <c:v>34.167286547098676</c:v>
                </c:pt>
                <c:pt idx="40">
                  <c:v>22.014677772206824</c:v>
                </c:pt>
                <c:pt idx="41">
                  <c:v>43.453755713453212</c:v>
                </c:pt>
                <c:pt idx="42">
                  <c:v>47.686699612113586</c:v>
                </c:pt>
                <c:pt idx="43">
                  <c:v>48.009329095295143</c:v>
                </c:pt>
                <c:pt idx="44">
                  <c:v>13.473035840863998</c:v>
                </c:pt>
                <c:pt idx="45">
                  <c:v>49.841264069446076</c:v>
                </c:pt>
                <c:pt idx="46">
                  <c:v>25.036622127605568</c:v>
                </c:pt>
                <c:pt idx="47">
                  <c:v>22.176613574623737</c:v>
                </c:pt>
                <c:pt idx="48">
                  <c:v>35.837366388963261</c:v>
                </c:pt>
                <c:pt idx="49">
                  <c:v>38.18347387900679</c:v>
                </c:pt>
                <c:pt idx="50">
                  <c:v>49.312887802165285</c:v>
                </c:pt>
                <c:pt idx="51">
                  <c:v>18.516741225494105</c:v>
                </c:pt>
                <c:pt idx="52">
                  <c:v>38.633584589816962</c:v>
                </c:pt>
                <c:pt idx="53">
                  <c:v>22.074274041522315</c:v>
                </c:pt>
                <c:pt idx="54">
                  <c:v>31.109746379035236</c:v>
                </c:pt>
                <c:pt idx="55">
                  <c:v>27.601746644009221</c:v>
                </c:pt>
                <c:pt idx="56">
                  <c:v>31.086036733958316</c:v>
                </c:pt>
                <c:pt idx="57">
                  <c:v>27.538026546619623</c:v>
                </c:pt>
                <c:pt idx="58">
                  <c:v>31.321665143088225</c:v>
                </c:pt>
                <c:pt idx="59">
                  <c:v>41.794425228189937</c:v>
                </c:pt>
                <c:pt idx="60">
                  <c:v>26.813166194252368</c:v>
                </c:pt>
                <c:pt idx="61">
                  <c:v>17.940396373309934</c:v>
                </c:pt>
                <c:pt idx="62">
                  <c:v>45.075214596413097</c:v>
                </c:pt>
                <c:pt idx="63">
                  <c:v>28.625295253703392</c:v>
                </c:pt>
                <c:pt idx="64">
                  <c:v>15.351711894493372</c:v>
                </c:pt>
                <c:pt idx="65">
                  <c:v>34.012143075532386</c:v>
                </c:pt>
                <c:pt idx="66">
                  <c:v>50.060443405050442</c:v>
                </c:pt>
                <c:pt idx="67">
                  <c:v>18.769691700197512</c:v>
                </c:pt>
                <c:pt idx="68">
                  <c:v>19.611886736434332</c:v>
                </c:pt>
                <c:pt idx="69">
                  <c:v>16.021746336347867</c:v>
                </c:pt>
                <c:pt idx="70">
                  <c:v>39.454915956949939</c:v>
                </c:pt>
                <c:pt idx="71">
                  <c:v>49.399923192395505</c:v>
                </c:pt>
                <c:pt idx="72">
                  <c:v>38.257166158617828</c:v>
                </c:pt>
                <c:pt idx="73">
                  <c:v>25.949999443171919</c:v>
                </c:pt>
                <c:pt idx="74">
                  <c:v>26.178047725320859</c:v>
                </c:pt>
              </c:numCache>
            </c:numRef>
          </c:yVal>
          <c:smooth val="0"/>
        </c:ser>
        <c:ser>
          <c:idx val="1"/>
          <c:order val="1"/>
          <c:tx>
            <c:v>Y=X reference line</c:v>
          </c:tx>
          <c:spPr>
            <a:ln w="28575">
              <a:noFill/>
            </a:ln>
          </c:spPr>
          <c:trendline>
            <c:spPr>
              <a:ln w="25400">
                <a:solidFill>
                  <a:srgbClr val="C00000"/>
                </a:solidFill>
              </a:ln>
            </c:spPr>
            <c:trendlineType val="linear"/>
            <c:dispRSqr val="0"/>
            <c:dispEq val="0"/>
          </c:trendline>
          <c:xVal>
            <c:numRef>
              <c:f>Graphics!$B$8:$B$9</c:f>
              <c:numCache>
                <c:formatCode>General</c:formatCode>
                <c:ptCount val="2"/>
                <c:pt idx="0">
                  <c:v>11</c:v>
                </c:pt>
                <c:pt idx="1">
                  <c:v>99</c:v>
                </c:pt>
              </c:numCache>
            </c:numRef>
          </c:xVal>
          <c:yVal>
            <c:numRef>
              <c:f>Graphics!$C$8:$C$9</c:f>
              <c:numCache>
                <c:formatCode>General</c:formatCode>
                <c:ptCount val="2"/>
                <c:pt idx="0">
                  <c:v>11</c:v>
                </c:pt>
                <c:pt idx="1">
                  <c:v>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951872"/>
        <c:axId val="115953664"/>
      </c:scatterChart>
      <c:valAx>
        <c:axId val="115951872"/>
        <c:scaling>
          <c:logBase val="10"/>
          <c:orientation val="minMax"/>
          <c:min val="10"/>
        </c:scaling>
        <c:delete val="0"/>
        <c:axPos val="b"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953664"/>
        <c:crosses val="autoZero"/>
        <c:crossBetween val="midCat"/>
      </c:valAx>
      <c:valAx>
        <c:axId val="115953664"/>
        <c:scaling>
          <c:logBase val="10"/>
          <c:orientation val="minMax"/>
          <c:max val="100"/>
          <c:min val="1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159518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128981528665903"/>
          <c:y val="3.3952659587276376E-2"/>
          <c:w val="0.75321267513794576"/>
          <c:h val="0.88928122516795449"/>
        </c:manualLayout>
      </c:layout>
      <c:scatterChart>
        <c:scatterStyle val="lineMarker"/>
        <c:varyColors val="0"/>
        <c:ser>
          <c:idx val="0"/>
          <c:order val="0"/>
          <c:tx>
            <c:v>BA data</c:v>
          </c:tx>
          <c:spPr>
            <a:ln w="28575">
              <a:noFill/>
            </a:ln>
          </c:spPr>
          <c:marker>
            <c:symbol val="circle"/>
            <c:size val="6"/>
          </c:marker>
          <c:xVal>
            <c:numRef>
              <c:f>'Data Analysis'!$H$2:$H$76</c:f>
              <c:numCache>
                <c:formatCode>0.00</c:formatCode>
                <c:ptCount val="75"/>
                <c:pt idx="0">
                  <c:v>18.678247173139241</c:v>
                </c:pt>
                <c:pt idx="1">
                  <c:v>31.324801150308922</c:v>
                </c:pt>
                <c:pt idx="2">
                  <c:v>31.669830178554029</c:v>
                </c:pt>
                <c:pt idx="3">
                  <c:v>32.391382296587992</c:v>
                </c:pt>
                <c:pt idx="4">
                  <c:v>22.525823905812302</c:v>
                </c:pt>
                <c:pt idx="5">
                  <c:v>30.69044234065904</c:v>
                </c:pt>
                <c:pt idx="6">
                  <c:v>22.574115013320412</c:v>
                </c:pt>
                <c:pt idx="7">
                  <c:v>43.781030960239661</c:v>
                </c:pt>
                <c:pt idx="8">
                  <c:v>50.919567406577045</c:v>
                </c:pt>
                <c:pt idx="9">
                  <c:v>22.986664975089312</c:v>
                </c:pt>
                <c:pt idx="10">
                  <c:v>13.847397757111509</c:v>
                </c:pt>
                <c:pt idx="11">
                  <c:v>47.08525783512345</c:v>
                </c:pt>
                <c:pt idx="12">
                  <c:v>16.884061723313032</c:v>
                </c:pt>
                <c:pt idx="13">
                  <c:v>39.868575500852742</c:v>
                </c:pt>
                <c:pt idx="14">
                  <c:v>77.71336464775797</c:v>
                </c:pt>
                <c:pt idx="15">
                  <c:v>38.172739655001557</c:v>
                </c:pt>
                <c:pt idx="16">
                  <c:v>33.053543122818603</c:v>
                </c:pt>
                <c:pt idx="17">
                  <c:v>16.811752166342171</c:v>
                </c:pt>
                <c:pt idx="18">
                  <c:v>31.214428096248174</c:v>
                </c:pt>
                <c:pt idx="19">
                  <c:v>40.753530350644638</c:v>
                </c:pt>
                <c:pt idx="20">
                  <c:v>40.802516503037722</c:v>
                </c:pt>
                <c:pt idx="21">
                  <c:v>59.534018995048697</c:v>
                </c:pt>
                <c:pt idx="22">
                  <c:v>62.620719389075944</c:v>
                </c:pt>
                <c:pt idx="23">
                  <c:v>22.296111421739894</c:v>
                </c:pt>
                <c:pt idx="24">
                  <c:v>34.317734363364949</c:v>
                </c:pt>
                <c:pt idx="25">
                  <c:v>36.156862594396884</c:v>
                </c:pt>
                <c:pt idx="26">
                  <c:v>13.385505965896989</c:v>
                </c:pt>
                <c:pt idx="27">
                  <c:v>20.378149163701938</c:v>
                </c:pt>
                <c:pt idx="28">
                  <c:v>29.102748687936906</c:v>
                </c:pt>
                <c:pt idx="29">
                  <c:v>27.309671232402692</c:v>
                </c:pt>
                <c:pt idx="30">
                  <c:v>11.105197425528502</c:v>
                </c:pt>
                <c:pt idx="31">
                  <c:v>36.872266067597586</c:v>
                </c:pt>
                <c:pt idx="32">
                  <c:v>38.665696719267515</c:v>
                </c:pt>
                <c:pt idx="33">
                  <c:v>35.093148727139621</c:v>
                </c:pt>
                <c:pt idx="34">
                  <c:v>23.634323161558605</c:v>
                </c:pt>
                <c:pt idx="35">
                  <c:v>26.176424687021459</c:v>
                </c:pt>
                <c:pt idx="36">
                  <c:v>15.2302832378682</c:v>
                </c:pt>
                <c:pt idx="37">
                  <c:v>34.250922137515218</c:v>
                </c:pt>
                <c:pt idx="38">
                  <c:v>71.3022077833635</c:v>
                </c:pt>
                <c:pt idx="39">
                  <c:v>36.497217213349487</c:v>
                </c:pt>
                <c:pt idx="40">
                  <c:v>22.891945838538419</c:v>
                </c:pt>
                <c:pt idx="41">
                  <c:v>44.932125688204465</c:v>
                </c:pt>
                <c:pt idx="42">
                  <c:v>50.172852811824356</c:v>
                </c:pt>
                <c:pt idx="43">
                  <c:v>50.061088130115209</c:v>
                </c:pt>
                <c:pt idx="44">
                  <c:v>13.886872892516971</c:v>
                </c:pt>
                <c:pt idx="45">
                  <c:v>52.865755058552807</c:v>
                </c:pt>
                <c:pt idx="46">
                  <c:v>26.678558368027911</c:v>
                </c:pt>
                <c:pt idx="47">
                  <c:v>23.300722482226753</c:v>
                </c:pt>
                <c:pt idx="48">
                  <c:v>38.552635624884857</c:v>
                </c:pt>
                <c:pt idx="49">
                  <c:v>41.707363975801158</c:v>
                </c:pt>
                <c:pt idx="50">
                  <c:v>51.708637794938312</c:v>
                </c:pt>
                <c:pt idx="51">
                  <c:v>20.080955471955328</c:v>
                </c:pt>
                <c:pt idx="52">
                  <c:v>41.342584961085407</c:v>
                </c:pt>
                <c:pt idx="53">
                  <c:v>23.478037927300647</c:v>
                </c:pt>
                <c:pt idx="54">
                  <c:v>33.07323189821598</c:v>
                </c:pt>
                <c:pt idx="55">
                  <c:v>29.017986070269554</c:v>
                </c:pt>
                <c:pt idx="56">
                  <c:v>32.709985367246333</c:v>
                </c:pt>
                <c:pt idx="57">
                  <c:v>29.320517149024404</c:v>
                </c:pt>
                <c:pt idx="58">
                  <c:v>31.86647804178369</c:v>
                </c:pt>
                <c:pt idx="59">
                  <c:v>42.972993696850367</c:v>
                </c:pt>
                <c:pt idx="60">
                  <c:v>28.110034508553351</c:v>
                </c:pt>
                <c:pt idx="61">
                  <c:v>18.65287643482371</c:v>
                </c:pt>
                <c:pt idx="62">
                  <c:v>46.561868856849777</c:v>
                </c:pt>
                <c:pt idx="63">
                  <c:v>30.928352042995616</c:v>
                </c:pt>
                <c:pt idx="64">
                  <c:v>16.482656876474572</c:v>
                </c:pt>
                <c:pt idx="65">
                  <c:v>36.375198480301016</c:v>
                </c:pt>
                <c:pt idx="66">
                  <c:v>52.074743672057153</c:v>
                </c:pt>
                <c:pt idx="67">
                  <c:v>19.738507709242267</c:v>
                </c:pt>
                <c:pt idx="68">
                  <c:v>21.568677507529543</c:v>
                </c:pt>
                <c:pt idx="69">
                  <c:v>17.274918619070615</c:v>
                </c:pt>
                <c:pt idx="70">
                  <c:v>40.389341156262063</c:v>
                </c:pt>
                <c:pt idx="71">
                  <c:v>52.366204704285465</c:v>
                </c:pt>
                <c:pt idx="72">
                  <c:v>40.903967319843332</c:v>
                </c:pt>
                <c:pt idx="73">
                  <c:v>27.323988701650748</c:v>
                </c:pt>
                <c:pt idx="74">
                  <c:v>27.085404081619036</c:v>
                </c:pt>
              </c:numCache>
            </c:numRef>
          </c:xVal>
          <c:yVal>
            <c:numRef>
              <c:f>'Data Analysis'!$I$2:$I$76</c:f>
              <c:numCache>
                <c:formatCode>0.0000</c:formatCode>
                <c:ptCount val="75"/>
                <c:pt idx="0">
                  <c:v>0.88939997567504192</c:v>
                </c:pt>
                <c:pt idx="1">
                  <c:v>0.84539375620661306</c:v>
                </c:pt>
                <c:pt idx="2">
                  <c:v>0.94450471351447052</c:v>
                </c:pt>
                <c:pt idx="3">
                  <c:v>0.90921603486858649</c:v>
                </c:pt>
                <c:pt idx="4">
                  <c:v>0.9036522465052258</c:v>
                </c:pt>
                <c:pt idx="5">
                  <c:v>0.93367385943420234</c:v>
                </c:pt>
                <c:pt idx="6">
                  <c:v>0.92654917352629118</c:v>
                </c:pt>
                <c:pt idx="7">
                  <c:v>0.86433025444275702</c:v>
                </c:pt>
                <c:pt idx="8">
                  <c:v>0.92080817012029004</c:v>
                </c:pt>
                <c:pt idx="9">
                  <c:v>0.92619794940983402</c:v>
                </c:pt>
                <c:pt idx="10">
                  <c:v>0.88789351138839268</c:v>
                </c:pt>
                <c:pt idx="11">
                  <c:v>0.88935843450453833</c:v>
                </c:pt>
                <c:pt idx="12">
                  <c:v>0.93017703420482578</c:v>
                </c:pt>
                <c:pt idx="13">
                  <c:v>0.85957900864596015</c:v>
                </c:pt>
                <c:pt idx="14">
                  <c:v>0.93642076080723202</c:v>
                </c:pt>
                <c:pt idx="15">
                  <c:v>0.90423327719545343</c:v>
                </c:pt>
                <c:pt idx="16">
                  <c:v>0.9284172301689978</c:v>
                </c:pt>
                <c:pt idx="17">
                  <c:v>0.88120381405897208</c:v>
                </c:pt>
                <c:pt idx="18">
                  <c:v>0.89496308191737628</c:v>
                </c:pt>
                <c:pt idx="19">
                  <c:v>0.88151281488389943</c:v>
                </c:pt>
                <c:pt idx="20">
                  <c:v>0.94053504198964222</c:v>
                </c:pt>
                <c:pt idx="21">
                  <c:v>0.90266910546997681</c:v>
                </c:pt>
                <c:pt idx="22">
                  <c:v>0.90046015884436204</c:v>
                </c:pt>
                <c:pt idx="23">
                  <c:v>0.85626662894210315</c:v>
                </c:pt>
                <c:pt idx="24">
                  <c:v>0.89434051005664517</c:v>
                </c:pt>
                <c:pt idx="25">
                  <c:v>0.87990410065540359</c:v>
                </c:pt>
                <c:pt idx="26">
                  <c:v>0.90004017692845084</c:v>
                </c:pt>
                <c:pt idx="27">
                  <c:v>0.94328658178565095</c:v>
                </c:pt>
                <c:pt idx="28">
                  <c:v>0.90503691808262376</c:v>
                </c:pt>
                <c:pt idx="29">
                  <c:v>0.86132435171602995</c:v>
                </c:pt>
                <c:pt idx="30">
                  <c:v>0.84111985870404171</c:v>
                </c:pt>
                <c:pt idx="31">
                  <c:v>0.9009078007678909</c:v>
                </c:pt>
                <c:pt idx="32">
                  <c:v>0.88029304606461667</c:v>
                </c:pt>
                <c:pt idx="33">
                  <c:v>0.93878656116285131</c:v>
                </c:pt>
                <c:pt idx="34">
                  <c:v>0.88875257460895218</c:v>
                </c:pt>
                <c:pt idx="35">
                  <c:v>0.88066173247934787</c:v>
                </c:pt>
                <c:pt idx="36">
                  <c:v>0.95114925443194809</c:v>
                </c:pt>
                <c:pt idx="37">
                  <c:v>0.90250324774242463</c:v>
                </c:pt>
                <c:pt idx="38">
                  <c:v>0.90623526830167977</c:v>
                </c:pt>
                <c:pt idx="39">
                  <c:v>0.87998445451230511</c:v>
                </c:pt>
                <c:pt idx="40">
                  <c:v>0.92618451162561533</c:v>
                </c:pt>
                <c:pt idx="41">
                  <c:v>0.93629156708484518</c:v>
                </c:pt>
                <c:pt idx="42">
                  <c:v>0.90557538442080843</c:v>
                </c:pt>
                <c:pt idx="43">
                  <c:v>0.92125707396771761</c:v>
                </c:pt>
                <c:pt idx="44">
                  <c:v>0.94212356543575881</c:v>
                </c:pt>
                <c:pt idx="45">
                  <c:v>0.8917703462415375</c:v>
                </c:pt>
                <c:pt idx="46">
                  <c:v>0.88404607595148266</c:v>
                </c:pt>
                <c:pt idx="47">
                  <c:v>0.90795359937910691</c:v>
                </c:pt>
                <c:pt idx="48">
                  <c:v>0.86840770108974541</c:v>
                </c:pt>
                <c:pt idx="49">
                  <c:v>0.84418340065749353</c:v>
                </c:pt>
                <c:pt idx="50">
                  <c:v>0.91143971530837009</c:v>
                </c:pt>
                <c:pt idx="51">
                  <c:v>0.85546759237186054</c:v>
                </c:pt>
                <c:pt idx="52">
                  <c:v>0.87700781477760759</c:v>
                </c:pt>
                <c:pt idx="53">
                  <c:v>0.88716541540488836</c:v>
                </c:pt>
                <c:pt idx="54">
                  <c:v>0.88791840880585371</c:v>
                </c:pt>
                <c:pt idx="55">
                  <c:v>0.90693113406669001</c:v>
                </c:pt>
                <c:pt idx="56">
                  <c:v>0.90540270548299306</c:v>
                </c:pt>
                <c:pt idx="57">
                  <c:v>0.8853814642847283</c:v>
                </c:pt>
                <c:pt idx="58">
                  <c:v>0.96638128979830074</c:v>
                </c:pt>
                <c:pt idx="59">
                  <c:v>0.94661260391003454</c:v>
                </c:pt>
                <c:pt idx="60">
                  <c:v>0.91179837454401425</c:v>
                </c:pt>
                <c:pt idx="61">
                  <c:v>0.92641704668349112</c:v>
                </c:pt>
                <c:pt idx="62">
                  <c:v>0.93811862825386927</c:v>
                </c:pt>
                <c:pt idx="63">
                  <c:v>0.86139276845497081</c:v>
                </c:pt>
                <c:pt idx="64">
                  <c:v>0.87158276983100225</c:v>
                </c:pt>
                <c:pt idx="65">
                  <c:v>0.877998868416762</c:v>
                </c:pt>
                <c:pt idx="66">
                  <c:v>0.92551910256443071</c:v>
                </c:pt>
                <c:pt idx="67">
                  <c:v>0.90642769464320727</c:v>
                </c:pt>
                <c:pt idx="68">
                  <c:v>0.83364490364911037</c:v>
                </c:pt>
                <c:pt idx="69">
                  <c:v>0.86472731709218342</c:v>
                </c:pt>
                <c:pt idx="70">
                  <c:v>0.95477540980791675</c:v>
                </c:pt>
                <c:pt idx="71">
                  <c:v>0.89278336417773974</c:v>
                </c:pt>
                <c:pt idx="72">
                  <c:v>0.87844985273331988</c:v>
                </c:pt>
                <c:pt idx="73">
                  <c:v>0.90424487325290093</c:v>
                </c:pt>
                <c:pt idx="74">
                  <c:v>0.93517207005643288</c:v>
                </c:pt>
              </c:numCache>
            </c:numRef>
          </c:yVal>
          <c:smooth val="0"/>
        </c:ser>
        <c:ser>
          <c:idx val="1"/>
          <c:order val="1"/>
          <c:tx>
            <c:v>Y=1 reference line</c:v>
          </c:tx>
          <c:spPr>
            <a:ln w="28575">
              <a:noFill/>
            </a:ln>
          </c:spPr>
          <c:trendline>
            <c:spPr>
              <a:ln>
                <a:solidFill>
                  <a:srgbClr val="C00000"/>
                </a:solidFill>
              </a:ln>
            </c:spPr>
            <c:trendlineType val="linear"/>
            <c:dispRSqr val="0"/>
            <c:dispEq val="0"/>
          </c:trendline>
          <c:trendline>
            <c:spPr>
              <a:ln w="25400">
                <a:solidFill>
                  <a:srgbClr val="C00000"/>
                </a:solidFill>
              </a:ln>
            </c:spPr>
            <c:trendlineType val="linear"/>
            <c:dispRSqr val="0"/>
            <c:dispEq val="0"/>
          </c:trendline>
          <c:xVal>
            <c:numRef>
              <c:f>Graphics!$B$31:$B$32</c:f>
              <c:numCache>
                <c:formatCode>General</c:formatCode>
                <c:ptCount val="2"/>
                <c:pt idx="0">
                  <c:v>11</c:v>
                </c:pt>
                <c:pt idx="1">
                  <c:v>99</c:v>
                </c:pt>
              </c:numCache>
            </c:numRef>
          </c:xVal>
          <c:yVal>
            <c:numRef>
              <c:f>Graphics!$C$31:$C$32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v>constant ratio</c:v>
          </c:tx>
          <c:spPr>
            <a:ln w="28575">
              <a:noFill/>
            </a:ln>
          </c:spPr>
          <c:dPt>
            <c:idx val="1"/>
            <c:marker>
              <c:symbol val="triangle"/>
              <c:size val="3"/>
            </c:marker>
            <c:bubble3D val="0"/>
            <c:spPr>
              <a:ln w="6350">
                <a:solidFill>
                  <a:schemeClr val="tx1"/>
                </a:solidFill>
              </a:ln>
            </c:spPr>
          </c:dPt>
          <c:trendline>
            <c:spPr>
              <a:ln w="25400">
                <a:solidFill>
                  <a:srgbClr val="92D050"/>
                </a:solidFill>
              </a:ln>
            </c:spPr>
            <c:trendlineType val="log"/>
            <c:dispRSqr val="0"/>
            <c:dispEq val="0"/>
          </c:trendline>
          <c:xVal>
            <c:numRef>
              <c:f>Graphics!$L$42:$L$43</c:f>
              <c:numCache>
                <c:formatCode>General</c:formatCode>
                <c:ptCount val="2"/>
                <c:pt idx="0">
                  <c:v>11</c:v>
                </c:pt>
                <c:pt idx="1">
                  <c:v>99</c:v>
                </c:pt>
              </c:numCache>
            </c:numRef>
          </c:xVal>
          <c:yVal>
            <c:numRef>
              <c:f>Graphics!$M$42:$M$43</c:f>
              <c:numCache>
                <c:formatCode>0.000</c:formatCode>
                <c:ptCount val="2"/>
                <c:pt idx="0">
                  <c:v>0.90079071401159949</c:v>
                </c:pt>
                <c:pt idx="1">
                  <c:v>0.90079071401159949</c:v>
                </c:pt>
              </c:numCache>
            </c:numRef>
          </c:yVal>
          <c:smooth val="0"/>
        </c:ser>
        <c:ser>
          <c:idx val="3"/>
          <c:order val="3"/>
          <c:tx>
            <c:v>regression line</c:v>
          </c:tx>
          <c:spPr>
            <a:ln w="41275">
              <a:solidFill>
                <a:schemeClr val="tx1"/>
              </a:solidFill>
              <a:prstDash val="solid"/>
            </a:ln>
          </c:spPr>
          <c:marker>
            <c:spPr>
              <a:ln w="6350">
                <a:prstDash val="dash"/>
              </a:ln>
            </c:spPr>
          </c:marker>
          <c:xVal>
            <c:numRef>
              <c:f>Graphics!$L$35:$L$36</c:f>
              <c:numCache>
                <c:formatCode>General</c:formatCode>
                <c:ptCount val="2"/>
                <c:pt idx="0">
                  <c:v>11</c:v>
                </c:pt>
                <c:pt idx="1">
                  <c:v>99</c:v>
                </c:pt>
              </c:numCache>
            </c:numRef>
          </c:xVal>
          <c:yVal>
            <c:numRef>
              <c:f>Graphics!$M$35:$M$36</c:f>
              <c:numCache>
                <c:formatCode>0.000</c:formatCode>
                <c:ptCount val="2"/>
                <c:pt idx="0">
                  <c:v>0.89807606463816303</c:v>
                </c:pt>
                <c:pt idx="1">
                  <c:v>0.90107865462669512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810304"/>
        <c:axId val="115812224"/>
      </c:scatterChart>
      <c:valAx>
        <c:axId val="115810304"/>
        <c:scaling>
          <c:logBase val="10"/>
          <c:orientation val="minMax"/>
          <c:min val="10"/>
        </c:scaling>
        <c:delete val="0"/>
        <c:axPos val="b"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812224"/>
        <c:crossesAt val="1"/>
        <c:crossBetween val="midCat"/>
        <c:majorUnit val="10"/>
        <c:minorUnit val="10"/>
      </c:valAx>
      <c:valAx>
        <c:axId val="115812224"/>
        <c:scaling>
          <c:logBase val="10"/>
          <c:orientation val="minMax"/>
          <c:max val="2"/>
          <c:min val="0.5"/>
        </c:scaling>
        <c:delete val="0"/>
        <c:axPos val="l"/>
        <c:majorGridlines/>
        <c:numFmt formatCode="0.0000" sourceLinked="1"/>
        <c:majorTickMark val="out"/>
        <c:minorTickMark val="out"/>
        <c:tickLblPos val="nextTo"/>
        <c:crossAx val="115810304"/>
        <c:crossesAt val="10"/>
        <c:crossBetween val="midCat"/>
        <c:majorUnit val="10"/>
        <c:minorUnit val="10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</xdr:row>
      <xdr:rowOff>0</xdr:rowOff>
    </xdr:from>
    <xdr:to>
      <xdr:col>10</xdr:col>
      <xdr:colOff>495300</xdr:colOff>
      <xdr:row>22</xdr:row>
      <xdr:rowOff>161925</xdr:rowOff>
    </xdr:to>
    <xdr:graphicFrame macro="">
      <xdr:nvGraphicFramePr>
        <xdr:cNvPr id="278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209550</xdr:colOff>
      <xdr:row>26</xdr:row>
      <xdr:rowOff>66675</xdr:rowOff>
    </xdr:from>
    <xdr:to>
      <xdr:col>10</xdr:col>
      <xdr:colOff>504825</xdr:colOff>
      <xdr:row>48</xdr:row>
      <xdr:rowOff>28575</xdr:rowOff>
    </xdr:to>
    <xdr:graphicFrame macro="">
      <xdr:nvGraphicFramePr>
        <xdr:cNvPr id="2783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4</xdr:col>
      <xdr:colOff>9525</xdr:colOff>
      <xdr:row>36</xdr:row>
      <xdr:rowOff>0</xdr:rowOff>
    </xdr:from>
    <xdr:ext cx="363241" cy="264560"/>
    <xdr:sp macro="" textlink="">
      <xdr:nvSpPr>
        <xdr:cNvPr id="2" name="TextBox 1"/>
        <xdr:cNvSpPr txBox="1"/>
      </xdr:nvSpPr>
      <xdr:spPr>
        <a:xfrm>
          <a:off x="2447925" y="7067550"/>
          <a:ext cx="3632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1.0</a:t>
          </a:r>
        </a:p>
      </xdr:txBody>
    </xdr:sp>
    <xdr:clientData/>
  </xdr:oneCellAnchor>
  <xdr:oneCellAnchor>
    <xdr:from>
      <xdr:col>5</xdr:col>
      <xdr:colOff>571500</xdr:colOff>
      <xdr:row>21</xdr:row>
      <xdr:rowOff>9525</xdr:rowOff>
    </xdr:from>
    <xdr:ext cx="1696618" cy="311496"/>
    <xdr:sp macro="" textlink="">
      <xdr:nvSpPr>
        <xdr:cNvPr id="5" name="TextBox 4"/>
        <xdr:cNvSpPr txBox="1"/>
      </xdr:nvSpPr>
      <xdr:spPr>
        <a:xfrm>
          <a:off x="3619500" y="4114800"/>
          <a:ext cx="169661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400" b="1"/>
            <a:t>Current</a:t>
          </a:r>
          <a:r>
            <a:rPr lang="en-US" sz="1400" b="1" baseline="0"/>
            <a:t> AFP (IU/mL)</a:t>
          </a:r>
          <a:endParaRPr lang="en-US" sz="1100" b="1"/>
        </a:p>
      </xdr:txBody>
    </xdr:sp>
    <xdr:clientData/>
  </xdr:oneCellAnchor>
  <xdr:oneCellAnchor>
    <xdr:from>
      <xdr:col>3</xdr:col>
      <xdr:colOff>285752</xdr:colOff>
      <xdr:row>5</xdr:row>
      <xdr:rowOff>152399</xdr:rowOff>
    </xdr:from>
    <xdr:ext cx="266703" cy="1914525"/>
    <xdr:sp macro="" textlink="">
      <xdr:nvSpPr>
        <xdr:cNvPr id="6" name="TextBox 5"/>
        <xdr:cNvSpPr txBox="1"/>
      </xdr:nvSpPr>
      <xdr:spPr>
        <a:xfrm rot="16200000">
          <a:off x="1290641" y="2033585"/>
          <a:ext cx="1914525" cy="266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400" b="1"/>
            <a:t>Proposed</a:t>
          </a:r>
          <a:r>
            <a:rPr lang="en-US" sz="1400" b="1" baseline="0"/>
            <a:t> AFP (IU/mL)</a:t>
          </a:r>
          <a:endParaRPr lang="en-US" sz="1100" b="1"/>
        </a:p>
      </xdr:txBody>
    </xdr:sp>
    <xdr:clientData/>
  </xdr:oneCellAnchor>
  <xdr:oneCellAnchor>
    <xdr:from>
      <xdr:col>6</xdr:col>
      <xdr:colOff>0</xdr:colOff>
      <xdr:row>46</xdr:row>
      <xdr:rowOff>104775</xdr:rowOff>
    </xdr:from>
    <xdr:ext cx="1740733" cy="311496"/>
    <xdr:sp macro="" textlink="">
      <xdr:nvSpPr>
        <xdr:cNvPr id="7" name="TextBox 6"/>
        <xdr:cNvSpPr txBox="1"/>
      </xdr:nvSpPr>
      <xdr:spPr>
        <a:xfrm>
          <a:off x="3657600" y="9077325"/>
          <a:ext cx="174073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400" b="1"/>
            <a:t>Average AFP (IU/mL)</a:t>
          </a:r>
          <a:endParaRPr lang="en-US" sz="1100" b="1"/>
        </a:p>
      </xdr:txBody>
    </xdr:sp>
    <xdr:clientData/>
  </xdr:oneCellAnchor>
  <xdr:oneCellAnchor>
    <xdr:from>
      <xdr:col>3</xdr:col>
      <xdr:colOff>381003</xdr:colOff>
      <xdr:row>29</xdr:row>
      <xdr:rowOff>171450</xdr:rowOff>
    </xdr:from>
    <xdr:ext cx="257175" cy="2247903"/>
    <xdr:sp macro="" textlink="">
      <xdr:nvSpPr>
        <xdr:cNvPr id="8" name="TextBox 7"/>
        <xdr:cNvSpPr txBox="1"/>
      </xdr:nvSpPr>
      <xdr:spPr>
        <a:xfrm rot="16200000">
          <a:off x="1214439" y="6900864"/>
          <a:ext cx="2247903" cy="257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400" b="1"/>
            <a:t>Ratio (Proposed / Current)</a:t>
          </a:r>
          <a:endParaRPr lang="en-US" sz="1100" b="1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0.09255</cdr:x>
      <cdr:y>0.1055</cdr:y>
    </cdr:from>
    <cdr:to>
      <cdr:x>0.17216</cdr:x>
      <cdr:y>0.16055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22257" y="438151"/>
          <a:ext cx="363219" cy="22860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2.0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/>
  </sheetViews>
  <sheetFormatPr defaultRowHeight="15"/>
  <cols>
    <col min="1" max="1" width="17.140625" customWidth="1"/>
    <col min="2" max="2" width="16.140625" customWidth="1"/>
    <col min="3" max="3" width="2.5703125" customWidth="1"/>
    <col min="4" max="5" width="14.85546875" customWidth="1"/>
    <col min="6" max="6" width="4.5703125" customWidth="1"/>
    <col min="7" max="7" width="7.28515625" customWidth="1"/>
    <col min="8" max="8" width="21.5703125" style="55" customWidth="1"/>
  </cols>
  <sheetData>
    <row r="1" spans="1:9">
      <c r="A1" s="41"/>
      <c r="B1" s="41"/>
      <c r="C1" s="41"/>
      <c r="D1" s="41"/>
      <c r="E1" s="41"/>
      <c r="F1" s="41"/>
      <c r="G1" s="41"/>
      <c r="H1" s="53"/>
      <c r="I1" s="41"/>
    </row>
    <row r="2" spans="1:9">
      <c r="A2" s="56" t="s">
        <v>45</v>
      </c>
      <c r="B2" s="56"/>
      <c r="C2" s="56"/>
      <c r="D2" s="56"/>
      <c r="E2" s="56"/>
      <c r="F2" s="56"/>
      <c r="G2" s="56"/>
      <c r="H2" s="56"/>
    </row>
    <row r="3" spans="1:9">
      <c r="A3" s="56" t="s">
        <v>49</v>
      </c>
      <c r="B3" s="56"/>
      <c r="C3" s="56"/>
      <c r="D3" s="56"/>
      <c r="E3" s="56"/>
      <c r="F3" s="56"/>
      <c r="G3" s="56"/>
      <c r="H3" s="56"/>
    </row>
    <row r="4" spans="1:9">
      <c r="A4" s="41"/>
      <c r="B4" s="41"/>
      <c r="C4" s="41"/>
      <c r="D4" s="41"/>
      <c r="E4" s="41"/>
      <c r="F4" s="41"/>
      <c r="G4" s="41"/>
      <c r="H4" s="53"/>
      <c r="I4" s="41"/>
    </row>
    <row r="5" spans="1:9">
      <c r="A5" s="41"/>
      <c r="B5" s="41"/>
      <c r="C5" s="41"/>
      <c r="D5" s="41"/>
      <c r="E5" s="41"/>
      <c r="F5" s="41"/>
      <c r="G5" s="41"/>
      <c r="H5" s="53"/>
      <c r="I5" s="41"/>
    </row>
    <row r="6" spans="1:9" ht="15.75" thickBot="1">
      <c r="A6" s="41"/>
      <c r="B6" s="42" t="s">
        <v>46</v>
      </c>
      <c r="C6" s="41"/>
      <c r="D6" s="41"/>
      <c r="E6" s="41"/>
      <c r="F6" s="41"/>
      <c r="G6" s="41"/>
      <c r="H6" s="53"/>
      <c r="I6" s="41"/>
    </row>
    <row r="7" spans="1:9" ht="33.75" customHeight="1" thickBot="1">
      <c r="A7" s="41"/>
      <c r="B7" s="43" t="s">
        <v>33</v>
      </c>
      <c r="C7" s="44" t="s">
        <v>34</v>
      </c>
      <c r="D7" s="45"/>
      <c r="E7" s="46" t="s">
        <v>48</v>
      </c>
      <c r="F7" s="41"/>
      <c r="G7" s="41"/>
      <c r="H7" s="53"/>
      <c r="I7" s="41"/>
    </row>
    <row r="8" spans="1:9" s="9" customFormat="1" ht="21">
      <c r="A8" s="41"/>
      <c r="B8" s="41"/>
      <c r="C8" s="41"/>
      <c r="D8" s="41"/>
      <c r="E8" s="41"/>
      <c r="F8" s="41"/>
      <c r="G8" s="41"/>
      <c r="H8" s="53" t="s">
        <v>43</v>
      </c>
      <c r="I8" s="41"/>
    </row>
    <row r="9" spans="1:9" s="9" customFormat="1" ht="21.75" thickBot="1">
      <c r="A9" s="57" t="s">
        <v>29</v>
      </c>
      <c r="B9" s="57"/>
      <c r="C9" s="41"/>
      <c r="D9" s="57" t="s">
        <v>30</v>
      </c>
      <c r="E9" s="57"/>
      <c r="F9" s="41"/>
      <c r="G9" s="41"/>
      <c r="H9" s="53" t="s">
        <v>35</v>
      </c>
      <c r="I9" s="41"/>
    </row>
    <row r="10" spans="1:9" s="9" customFormat="1" ht="21">
      <c r="A10" s="42" t="s">
        <v>27</v>
      </c>
      <c r="B10" s="42" t="s">
        <v>28</v>
      </c>
      <c r="C10" s="41"/>
      <c r="D10" s="42" t="s">
        <v>31</v>
      </c>
      <c r="E10" s="42" t="s">
        <v>32</v>
      </c>
      <c r="F10" s="41"/>
      <c r="G10" s="41"/>
      <c r="H10" s="54">
        <v>1.04</v>
      </c>
      <c r="I10" s="41"/>
    </row>
    <row r="11" spans="1:9" s="9" customFormat="1" ht="21">
      <c r="A11" s="42">
        <v>15.5</v>
      </c>
      <c r="B11" s="42">
        <f>15*7+3</f>
        <v>108</v>
      </c>
      <c r="C11" s="41"/>
      <c r="D11" s="47">
        <f>10^(LOG(1.020874)*B11+LOG(2.601113))</f>
        <v>24.218691956121187</v>
      </c>
      <c r="E11" s="48" t="str">
        <f>IF($D$7 &lt;&gt; "",D11*$D$7,"")</f>
        <v/>
      </c>
      <c r="F11" s="41"/>
      <c r="G11" s="41"/>
      <c r="H11" s="53" t="s">
        <v>44</v>
      </c>
      <c r="I11" s="41"/>
    </row>
    <row r="12" spans="1:9" s="9" customFormat="1" ht="21">
      <c r="A12" s="42">
        <v>16.5</v>
      </c>
      <c r="B12" s="42">
        <f t="shared" ref="B12:B17" si="0">B11+7</f>
        <v>115</v>
      </c>
      <c r="C12" s="41"/>
      <c r="D12" s="47">
        <f t="shared" ref="D12:D17" si="1">10^(LOG(1.020874)*B12+LOG(2.601113))</f>
        <v>27.986957327165229</v>
      </c>
      <c r="E12" s="48" t="str">
        <f t="shared" ref="E12:E17" si="2">IF($D$7 &lt;&gt; "",D12*$D$7,"")</f>
        <v/>
      </c>
      <c r="F12" s="41"/>
      <c r="G12" s="41"/>
      <c r="H12" s="53"/>
      <c r="I12" s="41"/>
    </row>
    <row r="13" spans="1:9" s="9" customFormat="1" ht="21">
      <c r="A13" s="42">
        <v>17.5</v>
      </c>
      <c r="B13" s="42">
        <f t="shared" si="0"/>
        <v>122</v>
      </c>
      <c r="C13" s="41"/>
      <c r="D13" s="47">
        <f t="shared" si="1"/>
        <v>32.341539413097799</v>
      </c>
      <c r="E13" s="48" t="str">
        <f t="shared" si="2"/>
        <v/>
      </c>
      <c r="F13" s="41"/>
      <c r="G13" s="41"/>
      <c r="H13" s="53"/>
      <c r="I13" s="41"/>
    </row>
    <row r="14" spans="1:9" s="9" customFormat="1" ht="21">
      <c r="A14" s="42">
        <v>18.5</v>
      </c>
      <c r="B14" s="42">
        <f t="shared" si="0"/>
        <v>129</v>
      </c>
      <c r="C14" s="41"/>
      <c r="D14" s="47">
        <f t="shared" si="1"/>
        <v>37.373665146289177</v>
      </c>
      <c r="E14" s="48" t="str">
        <f t="shared" si="2"/>
        <v/>
      </c>
      <c r="F14" s="41"/>
      <c r="G14" s="41"/>
      <c r="H14" s="53"/>
      <c r="I14" s="41"/>
    </row>
    <row r="15" spans="1:9" s="9" customFormat="1" ht="21">
      <c r="A15" s="42">
        <v>19.5</v>
      </c>
      <c r="B15" s="42">
        <f t="shared" si="0"/>
        <v>136</v>
      </c>
      <c r="C15" s="41"/>
      <c r="D15" s="47">
        <f t="shared" si="1"/>
        <v>43.188755755431743</v>
      </c>
      <c r="E15" s="48" t="str">
        <f t="shared" si="2"/>
        <v/>
      </c>
      <c r="F15" s="41"/>
      <c r="G15" s="41"/>
      <c r="H15" s="53"/>
      <c r="I15" s="41"/>
    </row>
    <row r="16" spans="1:9" s="9" customFormat="1" ht="21">
      <c r="A16" s="42">
        <v>20.5</v>
      </c>
      <c r="B16" s="42">
        <f t="shared" si="0"/>
        <v>143</v>
      </c>
      <c r="C16" s="41"/>
      <c r="D16" s="47">
        <f t="shared" si="1"/>
        <v>49.908635302458222</v>
      </c>
      <c r="E16" s="48" t="str">
        <f t="shared" si="2"/>
        <v/>
      </c>
      <c r="F16" s="41"/>
      <c r="G16" s="41"/>
      <c r="H16" s="53"/>
      <c r="I16" s="42"/>
    </row>
    <row r="17" spans="1:9" s="9" customFormat="1" ht="21">
      <c r="A17" s="42">
        <v>21.5</v>
      </c>
      <c r="B17" s="42">
        <f t="shared" si="0"/>
        <v>150</v>
      </c>
      <c r="C17" s="41"/>
      <c r="D17" s="47">
        <f t="shared" si="1"/>
        <v>57.674082852931164</v>
      </c>
      <c r="E17" s="48" t="str">
        <f t="shared" si="2"/>
        <v/>
      </c>
      <c r="F17" s="41"/>
      <c r="G17" s="41"/>
      <c r="H17" s="53"/>
      <c r="I17" s="41"/>
    </row>
    <row r="18" spans="1:9">
      <c r="A18" s="41"/>
      <c r="B18" s="41"/>
      <c r="C18" s="41"/>
      <c r="D18" s="41"/>
      <c r="E18" s="41"/>
      <c r="F18" s="41"/>
      <c r="G18" s="41"/>
      <c r="H18" s="53"/>
      <c r="I18" s="41"/>
    </row>
    <row r="19" spans="1:9">
      <c r="A19" s="41"/>
      <c r="B19" s="41"/>
      <c r="C19" s="41"/>
      <c r="D19" s="41"/>
      <c r="E19" s="41"/>
      <c r="F19" s="41"/>
      <c r="G19" s="41"/>
      <c r="H19" s="53"/>
      <c r="I19" s="41"/>
    </row>
    <row r="20" spans="1:9">
      <c r="A20" s="41"/>
      <c r="B20" s="41"/>
      <c r="C20" s="41"/>
      <c r="D20" s="41"/>
      <c r="E20" s="41"/>
      <c r="F20" s="41"/>
      <c r="G20" s="41"/>
      <c r="H20" s="53"/>
      <c r="I20" s="41"/>
    </row>
    <row r="21" spans="1:9">
      <c r="A21" s="49" t="s">
        <v>37</v>
      </c>
      <c r="B21" s="50" t="s">
        <v>36</v>
      </c>
      <c r="C21" s="51" t="s">
        <v>34</v>
      </c>
      <c r="D21" s="52" t="s">
        <v>42</v>
      </c>
      <c r="E21" s="41"/>
      <c r="F21" s="41"/>
      <c r="G21" s="41"/>
      <c r="H21" s="53"/>
      <c r="I21" s="41"/>
    </row>
    <row r="22" spans="1:9" ht="15.75">
      <c r="A22" s="49" t="s">
        <v>41</v>
      </c>
      <c r="B22" s="50" t="s">
        <v>36</v>
      </c>
      <c r="C22" s="52" t="s">
        <v>34</v>
      </c>
      <c r="D22" s="52" t="s">
        <v>47</v>
      </c>
      <c r="E22" s="41"/>
      <c r="F22" s="41"/>
      <c r="G22" s="41"/>
      <c r="H22" s="53"/>
      <c r="I22" s="41"/>
    </row>
  </sheetData>
  <mergeCells count="2">
    <mergeCell ref="A9:B9"/>
    <mergeCell ref="D9:E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workbookViewId="0">
      <selection activeCell="D14" sqref="D14"/>
    </sheetView>
  </sheetViews>
  <sheetFormatPr defaultRowHeight="15"/>
  <sheetData>
    <row r="1" spans="1:2">
      <c r="A1" s="2" t="s">
        <v>24</v>
      </c>
      <c r="B1" s="2" t="s">
        <v>25</v>
      </c>
    </row>
    <row r="2" spans="1:2">
      <c r="A2" s="37">
        <v>19.77161788251416</v>
      </c>
      <c r="B2" s="37">
        <v>17.584876463764317</v>
      </c>
    </row>
    <row r="3" spans="1:2">
      <c r="A3" s="37">
        <v>33.949178645429157</v>
      </c>
      <c r="B3" s="37">
        <v>28.70042365518869</v>
      </c>
    </row>
    <row r="4" spans="1:2">
      <c r="A4" s="37">
        <v>32.573672831385863</v>
      </c>
      <c r="B4" s="37">
        <v>30.765987525722196</v>
      </c>
    </row>
    <row r="5" spans="1:2">
      <c r="A5" s="37">
        <v>33.931605124841226</v>
      </c>
      <c r="B5" s="37">
        <v>30.85115946833475</v>
      </c>
    </row>
    <row r="6" spans="1:2">
      <c r="A6" s="37">
        <v>23.665902159562801</v>
      </c>
      <c r="B6" s="37">
        <v>21.3857456520618</v>
      </c>
    </row>
    <row r="7" spans="1:2">
      <c r="A7" s="37">
        <v>31.743142403175622</v>
      </c>
      <c r="B7" s="37">
        <v>29.637742278142461</v>
      </c>
    </row>
    <row r="8" spans="1:2">
      <c r="A8" s="37">
        <v>23.434766497033145</v>
      </c>
      <c r="B8" s="37">
        <v>21.713463529607679</v>
      </c>
    </row>
    <row r="9" spans="1:2">
      <c r="A9" s="37">
        <v>46.967033717237712</v>
      </c>
      <c r="B9" s="37">
        <v>40.595028203241618</v>
      </c>
    </row>
    <row r="10" spans="1:2">
      <c r="A10" s="37">
        <v>53.018899230721438</v>
      </c>
      <c r="B10" s="37">
        <v>48.820235582432659</v>
      </c>
    </row>
    <row r="11" spans="1:2">
      <c r="A11" s="37">
        <v>23.867396372353294</v>
      </c>
      <c r="B11" s="37">
        <v>22.105933577825333</v>
      </c>
    </row>
    <row r="12" spans="1:2">
      <c r="A12" s="37">
        <v>14.669680968316767</v>
      </c>
      <c r="B12" s="37">
        <v>13.02511454590625</v>
      </c>
    </row>
    <row r="13" spans="1:2">
      <c r="A13" s="37">
        <v>49.842588865326654</v>
      </c>
      <c r="B13" s="37">
        <v>44.327926804920246</v>
      </c>
    </row>
    <row r="14" spans="1:2">
      <c r="A14" s="37">
        <v>17.494832260574224</v>
      </c>
      <c r="B14" s="37">
        <v>16.273291186051839</v>
      </c>
    </row>
    <row r="15" spans="1:2">
      <c r="A15" s="37">
        <v>42.879141263142969</v>
      </c>
      <c r="B15" s="37">
        <v>36.858009738562515</v>
      </c>
    </row>
    <row r="16" spans="1:2">
      <c r="A16" s="37">
        <v>80.264957100916178</v>
      </c>
      <c r="B16" s="37">
        <v>75.161772194599763</v>
      </c>
    </row>
    <row r="17" spans="1:2">
      <c r="A17" s="37">
        <v>40.092503489091634</v>
      </c>
      <c r="B17" s="37">
        <v>36.25297582091148</v>
      </c>
    </row>
    <row r="18" spans="1:2">
      <c r="A18" s="37">
        <v>34.280489310834398</v>
      </c>
      <c r="B18" s="37">
        <v>31.826596934802808</v>
      </c>
    </row>
    <row r="19" spans="1:2">
      <c r="A19" s="37">
        <v>17.873397917547656</v>
      </c>
      <c r="B19" s="37">
        <v>15.750106415136683</v>
      </c>
    </row>
    <row r="20" spans="1:2">
      <c r="A20" s="37">
        <v>32.944629258597004</v>
      </c>
      <c r="B20" s="37">
        <v>29.484226933899343</v>
      </c>
    </row>
    <row r="21" spans="1:2">
      <c r="A21" s="37">
        <v>43.319960436367658</v>
      </c>
      <c r="B21" s="37">
        <v>38.187100264921611</v>
      </c>
    </row>
    <row r="22" spans="1:2">
      <c r="A22" s="37">
        <v>42.052852043529867</v>
      </c>
      <c r="B22" s="37">
        <v>39.552180962545577</v>
      </c>
    </row>
    <row r="23" spans="1:2">
      <c r="A23" s="37">
        <v>62.579477244776349</v>
      </c>
      <c r="B23" s="37">
        <v>56.488560745321038</v>
      </c>
    </row>
    <row r="24" spans="1:2">
      <c r="A24" s="37">
        <v>65.900586337105381</v>
      </c>
      <c r="B24" s="37">
        <v>59.340852441046508</v>
      </c>
    </row>
    <row r="25" spans="1:2">
      <c r="A25" s="37">
        <v>24.022531110680553</v>
      </c>
      <c r="B25" s="37">
        <v>20.569691732799235</v>
      </c>
    </row>
    <row r="26" spans="1:2">
      <c r="A26" s="37">
        <v>36.23185396836471</v>
      </c>
      <c r="B26" s="37">
        <v>32.40361475836518</v>
      </c>
    </row>
    <row r="27" spans="1:2">
      <c r="A27" s="37">
        <v>38.466709638849423</v>
      </c>
      <c r="B27" s="37">
        <v>33.847015549944345</v>
      </c>
    </row>
    <row r="28" spans="1:2">
      <c r="A28" s="37">
        <v>14.089708342415797</v>
      </c>
      <c r="B28" s="37">
        <v>12.681303589378183</v>
      </c>
    </row>
    <row r="29" spans="1:2">
      <c r="A29" s="37">
        <v>20.97287075895602</v>
      </c>
      <c r="B29" s="37">
        <v>19.783427568447856</v>
      </c>
    </row>
    <row r="30" spans="1:2">
      <c r="A30" s="37">
        <v>30.55347475074463</v>
      </c>
      <c r="B30" s="37">
        <v>27.652022625129181</v>
      </c>
    </row>
    <row r="31" spans="1:2">
      <c r="A31" s="37">
        <v>29.344344210856971</v>
      </c>
      <c r="B31" s="37">
        <v>25.274998253948418</v>
      </c>
    </row>
    <row r="32" spans="1:2">
      <c r="A32" s="37">
        <v>12.063524678230797</v>
      </c>
      <c r="B32" s="37">
        <v>10.146870172826208</v>
      </c>
    </row>
    <row r="33" spans="1:2">
      <c r="A33" s="37">
        <v>38.794376089889958</v>
      </c>
      <c r="B33" s="37">
        <v>34.950156045305214</v>
      </c>
    </row>
    <row r="34" spans="1:2">
      <c r="A34" s="37">
        <v>41.127309171507477</v>
      </c>
      <c r="B34" s="37">
        <v>36.204084267027561</v>
      </c>
    </row>
    <row r="35" spans="1:2">
      <c r="A35" s="37">
        <v>36.201147078398712</v>
      </c>
      <c r="B35" s="37">
        <v>33.985150375880529</v>
      </c>
    </row>
    <row r="36" spans="1:2">
      <c r="A36" s="37">
        <v>25.02638352877095</v>
      </c>
      <c r="B36" s="37">
        <v>22.242262794346257</v>
      </c>
    </row>
    <row r="37" spans="1:2">
      <c r="A37" s="37">
        <v>27.837461926246654</v>
      </c>
      <c r="B37" s="37">
        <v>24.515387447796261</v>
      </c>
    </row>
    <row r="38" spans="1:2">
      <c r="A38" s="37">
        <v>15.611602447402007</v>
      </c>
      <c r="B38" s="37">
        <v>14.848964028334395</v>
      </c>
    </row>
    <row r="39" spans="1:2">
      <c r="A39" s="37">
        <v>36.006164171502505</v>
      </c>
      <c r="B39" s="37">
        <v>32.495680103527938</v>
      </c>
    </row>
    <row r="40" spans="1:2">
      <c r="A40" s="37">
        <v>74.809451875149392</v>
      </c>
      <c r="B40" s="37">
        <v>67.794963691577607</v>
      </c>
    </row>
    <row r="41" spans="1:2">
      <c r="A41" s="37">
        <v>38.827147879600304</v>
      </c>
      <c r="B41" s="37">
        <v>34.167286547098676</v>
      </c>
    </row>
    <row r="42" spans="1:2">
      <c r="A42" s="37">
        <v>23.769213904870018</v>
      </c>
      <c r="B42" s="37">
        <v>22.014677772206824</v>
      </c>
    </row>
    <row r="43" spans="1:2">
      <c r="A43" s="37">
        <v>46.410495662955711</v>
      </c>
      <c r="B43" s="37">
        <v>43.453755713453212</v>
      </c>
    </row>
    <row r="44" spans="1:2">
      <c r="A44" s="37">
        <v>52.659006011535126</v>
      </c>
      <c r="B44" s="37">
        <v>47.686699612113586</v>
      </c>
    </row>
    <row r="45" spans="1:2">
      <c r="A45" s="37">
        <v>52.112847164935282</v>
      </c>
      <c r="B45" s="37">
        <v>48.009329095295143</v>
      </c>
    </row>
    <row r="46" spans="1:2">
      <c r="A46" s="37">
        <v>14.300709944169943</v>
      </c>
      <c r="B46" s="37">
        <v>13.473035840863998</v>
      </c>
    </row>
    <row r="47" spans="1:2">
      <c r="A47" s="37">
        <v>55.890246047659545</v>
      </c>
      <c r="B47" s="37">
        <v>49.841264069446076</v>
      </c>
    </row>
    <row r="48" spans="1:2">
      <c r="A48" s="37">
        <v>28.320494608450254</v>
      </c>
      <c r="B48" s="37">
        <v>25.036622127605568</v>
      </c>
    </row>
    <row r="49" spans="1:2">
      <c r="A49" s="37">
        <v>24.424831389829773</v>
      </c>
      <c r="B49" s="37">
        <v>22.176613574623737</v>
      </c>
    </row>
    <row r="50" spans="1:2">
      <c r="A50" s="37">
        <v>41.267904860806453</v>
      </c>
      <c r="B50" s="37">
        <v>35.837366388963261</v>
      </c>
    </row>
    <row r="51" spans="1:2">
      <c r="A51" s="37">
        <v>45.231254072595519</v>
      </c>
      <c r="B51" s="37">
        <v>38.18347387900679</v>
      </c>
    </row>
    <row r="52" spans="1:2">
      <c r="A52" s="37">
        <v>54.104387787711346</v>
      </c>
      <c r="B52" s="37">
        <v>49.312887802165285</v>
      </c>
    </row>
    <row r="53" spans="1:2">
      <c r="A53" s="37">
        <v>21.645169718416547</v>
      </c>
      <c r="B53" s="37">
        <v>18.516741225494105</v>
      </c>
    </row>
    <row r="54" spans="1:2">
      <c r="A54" s="37">
        <v>44.051585332353852</v>
      </c>
      <c r="B54" s="37">
        <v>38.633584589816962</v>
      </c>
    </row>
    <row r="55" spans="1:2">
      <c r="A55" s="37">
        <v>24.881801813078976</v>
      </c>
      <c r="B55" s="37">
        <v>22.074274041522315</v>
      </c>
    </row>
    <row r="56" spans="1:2">
      <c r="A56" s="37">
        <v>35.036717417396723</v>
      </c>
      <c r="B56" s="37">
        <v>31.109746379035236</v>
      </c>
    </row>
    <row r="57" spans="1:2">
      <c r="A57" s="37">
        <v>30.434225496529887</v>
      </c>
      <c r="B57" s="37">
        <v>27.601746644009221</v>
      </c>
    </row>
    <row r="58" spans="1:2">
      <c r="A58" s="37">
        <v>34.333934000534342</v>
      </c>
      <c r="B58" s="37">
        <v>31.086036733958316</v>
      </c>
    </row>
    <row r="59" spans="1:2">
      <c r="A59" s="37">
        <v>31.103007751429182</v>
      </c>
      <c r="B59" s="37">
        <v>27.538026546619623</v>
      </c>
    </row>
    <row r="60" spans="1:2">
      <c r="A60" s="37">
        <v>32.411290940479155</v>
      </c>
      <c r="B60" s="37">
        <v>31.321665143088225</v>
      </c>
    </row>
    <row r="61" spans="1:2">
      <c r="A61" s="37">
        <v>44.151562165510796</v>
      </c>
      <c r="B61" s="37">
        <v>41.794425228189937</v>
      </c>
    </row>
    <row r="62" spans="1:2">
      <c r="A62" s="37">
        <v>29.406902822854335</v>
      </c>
      <c r="B62" s="37">
        <v>26.813166194252368</v>
      </c>
    </row>
    <row r="63" spans="1:2">
      <c r="A63" s="37">
        <v>19.365356496337487</v>
      </c>
      <c r="B63" s="37">
        <v>17.940396373309934</v>
      </c>
    </row>
    <row r="64" spans="1:2">
      <c r="A64" s="37">
        <v>48.048523117286457</v>
      </c>
      <c r="B64" s="37">
        <v>45.075214596413097</v>
      </c>
    </row>
    <row r="65" spans="1:2">
      <c r="A65" s="37">
        <v>33.23140883228784</v>
      </c>
      <c r="B65" s="37">
        <v>28.625295253703392</v>
      </c>
    </row>
    <row r="66" spans="1:2">
      <c r="A66" s="37">
        <v>17.613601858455773</v>
      </c>
      <c r="B66" s="37">
        <v>15.351711894493372</v>
      </c>
    </row>
    <row r="67" spans="1:2">
      <c r="A67" s="37">
        <v>38.738253885069646</v>
      </c>
      <c r="B67" s="37">
        <v>34.012143075532386</v>
      </c>
    </row>
    <row r="68" spans="1:2">
      <c r="A68" s="37">
        <v>54.089043939063856</v>
      </c>
      <c r="B68" s="37">
        <v>50.060443405050442</v>
      </c>
    </row>
    <row r="69" spans="1:2">
      <c r="A69" s="37">
        <v>20.707323718287022</v>
      </c>
      <c r="B69" s="37">
        <v>18.769691700197512</v>
      </c>
    </row>
    <row r="70" spans="1:2">
      <c r="A70" s="37">
        <v>23.52546827862475</v>
      </c>
      <c r="B70" s="37">
        <v>19.611886736434332</v>
      </c>
    </row>
    <row r="71" spans="1:2">
      <c r="A71" s="37">
        <v>18.528090901793362</v>
      </c>
      <c r="B71" s="37">
        <v>16.021746336347867</v>
      </c>
    </row>
    <row r="72" spans="1:2">
      <c r="A72" s="37">
        <v>41.323766355574179</v>
      </c>
      <c r="B72" s="37">
        <v>39.454915956949939</v>
      </c>
    </row>
    <row r="73" spans="1:2">
      <c r="A73" s="37">
        <v>55.332486216175418</v>
      </c>
      <c r="B73" s="37">
        <v>49.399923192395505</v>
      </c>
    </row>
    <row r="74" spans="1:2">
      <c r="A74" s="37">
        <v>43.550768481068836</v>
      </c>
      <c r="B74" s="37">
        <v>38.257166158617828</v>
      </c>
    </row>
    <row r="75" spans="1:2">
      <c r="A75" s="37">
        <v>28.697977960129581</v>
      </c>
      <c r="B75" s="37">
        <v>25.949999443171919</v>
      </c>
    </row>
    <row r="76" spans="1:2">
      <c r="A76" s="37">
        <v>27.992760437917212</v>
      </c>
      <c r="B76" s="37">
        <v>26.178047725320859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5"/>
  <sheetViews>
    <sheetView workbookViewId="0">
      <selection activeCell="O18" sqref="O18"/>
    </sheetView>
  </sheetViews>
  <sheetFormatPr defaultRowHeight="15"/>
  <cols>
    <col min="1" max="1" width="6.85546875" style="22" customWidth="1"/>
    <col min="2" max="3" width="10.42578125" style="22" customWidth="1"/>
    <col min="4" max="4" width="3" style="31" customWidth="1"/>
    <col min="5" max="6" width="14.7109375" style="22" customWidth="1"/>
    <col min="7" max="7" width="2.7109375" style="31" customWidth="1"/>
    <col min="8" max="11" width="9.140625" style="21"/>
    <col min="12" max="12" width="2.5703125" style="27" customWidth="1"/>
    <col min="13" max="13" width="10.85546875" style="21" customWidth="1"/>
    <col min="14" max="16384" width="9.140625" style="21"/>
  </cols>
  <sheetData>
    <row r="1" spans="1:17" ht="15.75" thickBot="1">
      <c r="A1" s="17" t="s">
        <v>22</v>
      </c>
      <c r="B1" s="18" t="s">
        <v>24</v>
      </c>
      <c r="C1" s="18" t="s">
        <v>25</v>
      </c>
      <c r="D1" s="19"/>
      <c r="E1" s="18" t="s">
        <v>23</v>
      </c>
      <c r="F1" s="18" t="s">
        <v>26</v>
      </c>
      <c r="G1" s="19"/>
      <c r="H1" s="18" t="s">
        <v>1</v>
      </c>
      <c r="I1" s="18" t="s">
        <v>0</v>
      </c>
      <c r="J1" s="18" t="s">
        <v>4</v>
      </c>
      <c r="K1" s="18" t="s">
        <v>3</v>
      </c>
      <c r="L1" s="20"/>
    </row>
    <row r="2" spans="1:17">
      <c r="A2" s="22">
        <v>1</v>
      </c>
      <c r="B2" s="38">
        <v>19.77161788251416</v>
      </c>
      <c r="C2" s="38">
        <v>17.584876463764317</v>
      </c>
      <c r="D2" s="23"/>
      <c r="E2" s="24">
        <f>LOG(B2)</f>
        <v>1.2960422084487044</v>
      </c>
      <c r="F2" s="24">
        <f>LOG(C2)</f>
        <v>1.2451393216837305</v>
      </c>
      <c r="G2" s="23"/>
      <c r="H2" s="25">
        <f>AVERAGE(B2:C2)</f>
        <v>18.678247173139241</v>
      </c>
      <c r="I2" s="26">
        <f>C2/B2</f>
        <v>0.88939997567504192</v>
      </c>
      <c r="J2" s="16">
        <f>LOG(H2)</f>
        <v>1.2713361182136147</v>
      </c>
      <c r="K2" s="16">
        <f>LOG(I2)</f>
        <v>-5.0902886764973995E-2</v>
      </c>
      <c r="M2" s="28" t="s">
        <v>2</v>
      </c>
      <c r="N2" s="26">
        <f>CORREL(E2:E51,F2:F51)</f>
        <v>0.99748774259534012</v>
      </c>
    </row>
    <row r="3" spans="1:17">
      <c r="A3" s="22">
        <f>A2+1</f>
        <v>2</v>
      </c>
      <c r="B3" s="38">
        <v>33.949178645429157</v>
      </c>
      <c r="C3" s="38">
        <v>28.70042365518869</v>
      </c>
      <c r="D3" s="23"/>
      <c r="E3" s="24">
        <f t="shared" ref="E3:F51" si="0">LOG(B3)</f>
        <v>1.530829271574611</v>
      </c>
      <c r="F3" s="24">
        <f t="shared" si="0"/>
        <v>1.4578883075267692</v>
      </c>
      <c r="G3" s="23"/>
      <c r="H3" s="25">
        <f t="shared" ref="H3:H51" si="1">AVERAGE(B3:C3)</f>
        <v>31.324801150308922</v>
      </c>
      <c r="I3" s="26">
        <f t="shared" ref="I3:I51" si="2">C3/B3</f>
        <v>0.84539375620661306</v>
      </c>
      <c r="J3" s="16">
        <f t="shared" ref="J3:K51" si="3">LOG(H3)</f>
        <v>1.4958883227755997</v>
      </c>
      <c r="K3" s="16">
        <f t="shared" si="3"/>
        <v>-7.2940964047841811E-2</v>
      </c>
    </row>
    <row r="4" spans="1:17">
      <c r="A4" s="22">
        <f t="shared" ref="A4:A67" si="4">A3+1</f>
        <v>3</v>
      </c>
      <c r="B4" s="38">
        <v>32.573672831385863</v>
      </c>
      <c r="C4" s="38">
        <v>30.765987525722196</v>
      </c>
      <c r="D4" s="23"/>
      <c r="E4" s="24">
        <f t="shared" si="0"/>
        <v>1.5128667300255294</v>
      </c>
      <c r="F4" s="24">
        <f t="shared" si="0"/>
        <v>1.4880708596187093</v>
      </c>
      <c r="G4" s="23"/>
      <c r="H4" s="25">
        <f t="shared" si="1"/>
        <v>31.669830178554029</v>
      </c>
      <c r="I4" s="26">
        <f t="shared" si="2"/>
        <v>0.94450471351447052</v>
      </c>
      <c r="J4" s="16">
        <f t="shared" si="3"/>
        <v>1.5006457345839539</v>
      </c>
      <c r="K4" s="16">
        <f t="shared" si="3"/>
        <v>-2.4795870406819884E-2</v>
      </c>
      <c r="M4" s="28" t="s">
        <v>5</v>
      </c>
      <c r="N4" s="26">
        <f>SLOPE(K2:K51,J2:J51)</f>
        <v>1.0016736995350239E-3</v>
      </c>
    </row>
    <row r="5" spans="1:17">
      <c r="A5" s="22">
        <f t="shared" si="4"/>
        <v>4</v>
      </c>
      <c r="B5" s="38">
        <v>33.931605124841226</v>
      </c>
      <c r="C5" s="38">
        <v>30.85115946833475</v>
      </c>
      <c r="D5" s="23"/>
      <c r="E5" s="24">
        <f t="shared" si="0"/>
        <v>1.5306044043068645</v>
      </c>
      <c r="F5" s="24">
        <f t="shared" si="0"/>
        <v>1.4892714906135789</v>
      </c>
      <c r="G5" s="23"/>
      <c r="H5" s="25">
        <f t="shared" si="1"/>
        <v>32.391382296587992</v>
      </c>
      <c r="I5" s="26">
        <f t="shared" si="2"/>
        <v>0.90921603486858649</v>
      </c>
      <c r="J5" s="16">
        <f t="shared" si="3"/>
        <v>1.5104294818468851</v>
      </c>
      <c r="K5" s="16">
        <f t="shared" si="3"/>
        <v>-4.1332913693285692E-2</v>
      </c>
      <c r="M5" s="28" t="s">
        <v>6</v>
      </c>
      <c r="N5" s="26">
        <f>INTERCEPT(K2:K51,J2:J51)</f>
        <v>-4.7085484235716075E-2</v>
      </c>
    </row>
    <row r="6" spans="1:17">
      <c r="A6" s="22">
        <f t="shared" si="4"/>
        <v>5</v>
      </c>
      <c r="B6" s="38">
        <v>23.665902159562801</v>
      </c>
      <c r="C6" s="38">
        <v>21.3857456520618</v>
      </c>
      <c r="D6" s="23"/>
      <c r="E6" s="24">
        <f t="shared" si="0"/>
        <v>1.3741230647073273</v>
      </c>
      <c r="F6" s="24">
        <f t="shared" si="0"/>
        <v>1.3301243973064278</v>
      </c>
      <c r="G6" s="23"/>
      <c r="H6" s="25">
        <f t="shared" si="1"/>
        <v>22.525823905812302</v>
      </c>
      <c r="I6" s="26">
        <f t="shared" si="2"/>
        <v>0.9036522465052258</v>
      </c>
      <c r="J6" s="16">
        <f t="shared" si="3"/>
        <v>1.3526806847212018</v>
      </c>
      <c r="K6" s="16">
        <f t="shared" si="3"/>
        <v>-4.3998667400899277E-2</v>
      </c>
    </row>
    <row r="7" spans="1:17">
      <c r="A7" s="22">
        <f t="shared" si="4"/>
        <v>6</v>
      </c>
      <c r="B7" s="38">
        <v>31.743142403175622</v>
      </c>
      <c r="C7" s="38">
        <v>29.637742278142461</v>
      </c>
      <c r="D7" s="23"/>
      <c r="E7" s="24">
        <f t="shared" si="0"/>
        <v>1.5016499174032785</v>
      </c>
      <c r="F7" s="24">
        <f t="shared" si="0"/>
        <v>1.4718451172057396</v>
      </c>
      <c r="G7" s="23"/>
      <c r="H7" s="25">
        <f t="shared" si="1"/>
        <v>30.69044234065904</v>
      </c>
      <c r="I7" s="26">
        <f t="shared" si="2"/>
        <v>0.93367385943420234</v>
      </c>
      <c r="J7" s="16">
        <f t="shared" si="3"/>
        <v>1.4870031479535861</v>
      </c>
      <c r="K7" s="16">
        <f t="shared" si="3"/>
        <v>-2.9804800197538766E-2</v>
      </c>
      <c r="M7" s="29" t="s">
        <v>1</v>
      </c>
      <c r="N7" s="29" t="s">
        <v>0</v>
      </c>
    </row>
    <row r="8" spans="1:17">
      <c r="A8" s="22">
        <f t="shared" si="4"/>
        <v>7</v>
      </c>
      <c r="B8" s="38">
        <v>23.434766497033145</v>
      </c>
      <c r="C8" s="38">
        <v>21.713463529607679</v>
      </c>
      <c r="D8" s="23"/>
      <c r="E8" s="24">
        <f t="shared" si="0"/>
        <v>1.3698606305869638</v>
      </c>
      <c r="F8" s="24">
        <f t="shared" si="0"/>
        <v>1.3367291035936557</v>
      </c>
      <c r="G8" s="23"/>
      <c r="H8" s="25">
        <f t="shared" si="1"/>
        <v>22.574115013320412</v>
      </c>
      <c r="I8" s="26">
        <f t="shared" si="2"/>
        <v>0.92654917352629118</v>
      </c>
      <c r="J8" s="16">
        <f t="shared" si="3"/>
        <v>1.3536107334101168</v>
      </c>
      <c r="K8" s="16">
        <f t="shared" si="3"/>
        <v>-3.3131526993308083E-2</v>
      </c>
      <c r="M8" s="22">
        <v>2.5</v>
      </c>
      <c r="N8" s="22">
        <f>10^($N$5+$N$4*LOG(M8))</f>
        <v>0.89807606463816303</v>
      </c>
      <c r="Q8" s="30"/>
    </row>
    <row r="9" spans="1:17">
      <c r="A9" s="22">
        <f t="shared" si="4"/>
        <v>8</v>
      </c>
      <c r="B9" s="38">
        <v>46.967033717237712</v>
      </c>
      <c r="C9" s="38">
        <v>40.595028203241618</v>
      </c>
      <c r="D9" s="23"/>
      <c r="E9" s="24">
        <f t="shared" si="0"/>
        <v>1.6717931324439457</v>
      </c>
      <c r="F9" s="24">
        <f t="shared" si="0"/>
        <v>1.6084728474659804</v>
      </c>
      <c r="G9" s="23"/>
      <c r="H9" s="25">
        <f t="shared" si="1"/>
        <v>43.781030960239661</v>
      </c>
      <c r="I9" s="26">
        <f t="shared" si="2"/>
        <v>0.86433025444275702</v>
      </c>
      <c r="J9" s="16">
        <f t="shared" si="3"/>
        <v>1.6412859841636485</v>
      </c>
      <c r="K9" s="16">
        <f t="shared" si="3"/>
        <v>-6.332028497796531E-2</v>
      </c>
      <c r="M9" s="22">
        <v>70</v>
      </c>
      <c r="N9" s="22">
        <f>10^($N$5+$N$4*LOG(M9))</f>
        <v>0.90107865462669512</v>
      </c>
      <c r="Q9" s="30"/>
    </row>
    <row r="10" spans="1:17" ht="15.75" thickBot="1">
      <c r="A10" s="22">
        <f t="shared" si="4"/>
        <v>9</v>
      </c>
      <c r="B10" s="38">
        <v>53.018899230721438</v>
      </c>
      <c r="C10" s="38">
        <v>48.820235582432659</v>
      </c>
      <c r="D10" s="23"/>
      <c r="E10" s="24">
        <f t="shared" si="0"/>
        <v>1.7244307067432425</v>
      </c>
      <c r="F10" s="24">
        <f t="shared" si="0"/>
        <v>1.688599870777681</v>
      </c>
      <c r="G10" s="23"/>
      <c r="H10" s="25">
        <f t="shared" si="1"/>
        <v>50.919567406577045</v>
      </c>
      <c r="I10" s="26">
        <f t="shared" si="2"/>
        <v>0.92080817012029004</v>
      </c>
      <c r="J10" s="16">
        <f t="shared" si="3"/>
        <v>1.7068847053953149</v>
      </c>
      <c r="K10" s="16">
        <f t="shared" si="3"/>
        <v>-3.5830835965561476E-2</v>
      </c>
    </row>
    <row r="11" spans="1:17" ht="15.75" thickBot="1">
      <c r="A11" s="22">
        <f t="shared" si="4"/>
        <v>10</v>
      </c>
      <c r="B11" s="38">
        <v>23.867396372353294</v>
      </c>
      <c r="C11" s="38">
        <v>22.105933577825333</v>
      </c>
      <c r="D11" s="23"/>
      <c r="E11" s="24">
        <f t="shared" si="0"/>
        <v>1.3778050456178836</v>
      </c>
      <c r="F11" s="24">
        <f t="shared" si="0"/>
        <v>1.3445088607545106</v>
      </c>
      <c r="G11" s="23"/>
      <c r="H11" s="25">
        <f t="shared" si="1"/>
        <v>22.986664975089312</v>
      </c>
      <c r="I11" s="26">
        <f t="shared" si="2"/>
        <v>0.92619794940983402</v>
      </c>
      <c r="J11" s="16">
        <f t="shared" si="3"/>
        <v>1.361475966137478</v>
      </c>
      <c r="K11" s="16">
        <f t="shared" si="3"/>
        <v>-3.3296184863373109E-2</v>
      </c>
      <c r="M11" s="40" t="s">
        <v>39</v>
      </c>
      <c r="N11" s="39">
        <f>AVERAGE(I2:I51)</f>
        <v>0.90079071401159949</v>
      </c>
    </row>
    <row r="12" spans="1:17">
      <c r="A12" s="22">
        <f t="shared" si="4"/>
        <v>11</v>
      </c>
      <c r="B12" s="38">
        <v>14.669680968316767</v>
      </c>
      <c r="C12" s="38">
        <v>13.02511454590625</v>
      </c>
      <c r="D12" s="23"/>
      <c r="E12" s="24">
        <f t="shared" si="0"/>
        <v>1.166420669043952</v>
      </c>
      <c r="F12" s="24">
        <f t="shared" si="0"/>
        <v>1.11478155127569</v>
      </c>
      <c r="G12" s="23"/>
      <c r="H12" s="25">
        <f t="shared" si="1"/>
        <v>13.847397757111509</v>
      </c>
      <c r="I12" s="26">
        <f t="shared" si="2"/>
        <v>0.88789351138839268</v>
      </c>
      <c r="J12" s="16">
        <f t="shared" si="3"/>
        <v>1.1413681671975828</v>
      </c>
      <c r="K12" s="16">
        <f t="shared" si="3"/>
        <v>-5.1639117768261959E-2</v>
      </c>
    </row>
    <row r="13" spans="1:17">
      <c r="A13" s="22">
        <f t="shared" si="4"/>
        <v>12</v>
      </c>
      <c r="B13" s="38">
        <v>49.842588865326654</v>
      </c>
      <c r="C13" s="38">
        <v>44.327926804920246</v>
      </c>
      <c r="D13" s="23"/>
      <c r="E13" s="24">
        <f t="shared" si="0"/>
        <v>1.6976005918518744</v>
      </c>
      <c r="F13" s="24">
        <f t="shared" si="0"/>
        <v>1.6466774200374843</v>
      </c>
      <c r="G13" s="23"/>
      <c r="H13" s="25">
        <f t="shared" si="1"/>
        <v>47.08525783512345</v>
      </c>
      <c r="I13" s="26">
        <f t="shared" si="2"/>
        <v>0.88935843450453833</v>
      </c>
      <c r="J13" s="16">
        <f t="shared" si="3"/>
        <v>1.6728849529242438</v>
      </c>
      <c r="K13" s="16">
        <f t="shared" si="3"/>
        <v>-5.0923171814389975E-2</v>
      </c>
    </row>
    <row r="14" spans="1:17">
      <c r="A14" s="22">
        <f t="shared" si="4"/>
        <v>13</v>
      </c>
      <c r="B14" s="38">
        <v>17.494832260574224</v>
      </c>
      <c r="C14" s="38">
        <v>16.273291186051839</v>
      </c>
      <c r="D14" s="23"/>
      <c r="E14" s="24">
        <f t="shared" si="0"/>
        <v>1.2429097828488627</v>
      </c>
      <c r="F14" s="24">
        <f t="shared" si="0"/>
        <v>1.2114753955547386</v>
      </c>
      <c r="G14" s="23"/>
      <c r="H14" s="25">
        <f t="shared" si="1"/>
        <v>16.884061723313032</v>
      </c>
      <c r="I14" s="26">
        <f t="shared" si="2"/>
        <v>0.93017703420482578</v>
      </c>
      <c r="J14" s="16">
        <f t="shared" si="3"/>
        <v>1.2274769311420044</v>
      </c>
      <c r="K14" s="16">
        <f t="shared" si="3"/>
        <v>-3.1434387294124143E-2</v>
      </c>
    </row>
    <row r="15" spans="1:17">
      <c r="A15" s="22">
        <f t="shared" si="4"/>
        <v>14</v>
      </c>
      <c r="B15" s="38">
        <v>42.879141263142969</v>
      </c>
      <c r="C15" s="38">
        <v>36.858009738562515</v>
      </c>
      <c r="D15" s="23"/>
      <c r="E15" s="24">
        <f t="shared" si="0"/>
        <v>1.6322460791937421</v>
      </c>
      <c r="F15" s="24">
        <f t="shared" si="0"/>
        <v>1.5665318804517936</v>
      </c>
      <c r="G15" s="23"/>
      <c r="H15" s="25">
        <f t="shared" si="1"/>
        <v>39.868575500852742</v>
      </c>
      <c r="I15" s="26">
        <f t="shared" si="2"/>
        <v>0.85957900864596015</v>
      </c>
      <c r="J15" s="16">
        <f t="shared" si="3"/>
        <v>1.6006307186528339</v>
      </c>
      <c r="K15" s="16">
        <f t="shared" si="3"/>
        <v>-6.5714198741948629E-2</v>
      </c>
    </row>
    <row r="16" spans="1:17">
      <c r="A16" s="22">
        <f t="shared" si="4"/>
        <v>15</v>
      </c>
      <c r="B16" s="38">
        <v>80.264957100916178</v>
      </c>
      <c r="C16" s="38">
        <v>75.161772194599763</v>
      </c>
      <c r="D16" s="23"/>
      <c r="E16" s="24">
        <f t="shared" si="0"/>
        <v>1.9045259779133179</v>
      </c>
      <c r="F16" s="24">
        <f t="shared" si="0"/>
        <v>1.8759970115197846</v>
      </c>
      <c r="G16" s="23"/>
      <c r="H16" s="25">
        <f t="shared" si="1"/>
        <v>77.71336464775797</v>
      </c>
      <c r="I16" s="26">
        <f t="shared" si="2"/>
        <v>0.93642076080723202</v>
      </c>
      <c r="J16" s="16">
        <f t="shared" si="3"/>
        <v>1.8904957124130284</v>
      </c>
      <c r="K16" s="16">
        <f t="shared" si="3"/>
        <v>-2.852896639353316E-2</v>
      </c>
    </row>
    <row r="17" spans="1:11">
      <c r="A17" s="22">
        <f t="shared" si="4"/>
        <v>16</v>
      </c>
      <c r="B17" s="38">
        <v>40.092503489091634</v>
      </c>
      <c r="C17" s="38">
        <v>36.25297582091148</v>
      </c>
      <c r="D17" s="23"/>
      <c r="E17" s="24">
        <f t="shared" si="0"/>
        <v>1.6030631756706206</v>
      </c>
      <c r="F17" s="24">
        <f t="shared" si="0"/>
        <v>1.5593436613775506</v>
      </c>
      <c r="G17" s="23"/>
      <c r="H17" s="25">
        <f t="shared" si="1"/>
        <v>38.172739655001557</v>
      </c>
      <c r="I17" s="26">
        <f t="shared" si="2"/>
        <v>0.90423327719545343</v>
      </c>
      <c r="J17" s="16">
        <f t="shared" si="3"/>
        <v>1.5817533303539175</v>
      </c>
      <c r="K17" s="16">
        <f t="shared" si="3"/>
        <v>-4.3719514293070035E-2</v>
      </c>
    </row>
    <row r="18" spans="1:11">
      <c r="A18" s="22">
        <f t="shared" si="4"/>
        <v>17</v>
      </c>
      <c r="B18" s="38">
        <v>34.280489310834398</v>
      </c>
      <c r="C18" s="38">
        <v>31.826596934802808</v>
      </c>
      <c r="D18" s="23"/>
      <c r="E18" s="24">
        <f t="shared" si="0"/>
        <v>1.5350470123024642</v>
      </c>
      <c r="F18" s="24">
        <f t="shared" si="0"/>
        <v>1.5027902040797529</v>
      </c>
      <c r="G18" s="23"/>
      <c r="H18" s="25">
        <f t="shared" si="1"/>
        <v>33.053543122818603</v>
      </c>
      <c r="I18" s="26">
        <f t="shared" si="2"/>
        <v>0.9284172301689978</v>
      </c>
      <c r="J18" s="16">
        <f t="shared" si="3"/>
        <v>1.5192180198341694</v>
      </c>
      <c r="K18" s="16">
        <f t="shared" si="3"/>
        <v>-3.2256808222711139E-2</v>
      </c>
    </row>
    <row r="19" spans="1:11">
      <c r="A19" s="22">
        <f t="shared" si="4"/>
        <v>18</v>
      </c>
      <c r="B19" s="38">
        <v>17.873397917547656</v>
      </c>
      <c r="C19" s="38">
        <v>15.750106415136683</v>
      </c>
      <c r="D19" s="23"/>
      <c r="E19" s="24">
        <f t="shared" si="0"/>
        <v>1.2522071242213362</v>
      </c>
      <c r="F19" s="24">
        <f t="shared" si="0"/>
        <v>1.1972834924335891</v>
      </c>
      <c r="G19" s="23"/>
      <c r="H19" s="25">
        <f t="shared" si="1"/>
        <v>16.811752166342171</v>
      </c>
      <c r="I19" s="26">
        <f t="shared" si="2"/>
        <v>0.88120381405897208</v>
      </c>
      <c r="J19" s="16">
        <f t="shared" si="3"/>
        <v>1.2256129791454762</v>
      </c>
      <c r="K19" s="16">
        <f t="shared" si="3"/>
        <v>-5.4923631787746931E-2</v>
      </c>
    </row>
    <row r="20" spans="1:11">
      <c r="A20" s="22">
        <f t="shared" si="4"/>
        <v>19</v>
      </c>
      <c r="B20" s="38">
        <v>32.944629258597004</v>
      </c>
      <c r="C20" s="38">
        <v>29.484226933899343</v>
      </c>
      <c r="D20" s="23"/>
      <c r="E20" s="24">
        <f t="shared" si="0"/>
        <v>1.5177846245910527</v>
      </c>
      <c r="F20" s="24">
        <f t="shared" si="0"/>
        <v>1.4695897452139408</v>
      </c>
      <c r="G20" s="23"/>
      <c r="H20" s="25">
        <f t="shared" si="1"/>
        <v>31.214428096248174</v>
      </c>
      <c r="I20" s="26">
        <f t="shared" si="2"/>
        <v>0.89496308191737628</v>
      </c>
      <c r="J20" s="16">
        <f t="shared" si="3"/>
        <v>1.4943553822940929</v>
      </c>
      <c r="K20" s="16">
        <f t="shared" si="3"/>
        <v>-4.8194879377111782E-2</v>
      </c>
    </row>
    <row r="21" spans="1:11">
      <c r="A21" s="22">
        <f t="shared" si="4"/>
        <v>20</v>
      </c>
      <c r="B21" s="38">
        <v>43.319960436367658</v>
      </c>
      <c r="C21" s="38">
        <v>38.187100264921611</v>
      </c>
      <c r="D21" s="23"/>
      <c r="E21" s="24">
        <f t="shared" si="0"/>
        <v>1.6366880513172011</v>
      </c>
      <c r="F21" s="24">
        <f t="shared" si="0"/>
        <v>1.5819166815009369</v>
      </c>
      <c r="G21" s="23"/>
      <c r="H21" s="25">
        <f t="shared" si="1"/>
        <v>40.753530350644638</v>
      </c>
      <c r="I21" s="26">
        <f t="shared" si="2"/>
        <v>0.88151281488389943</v>
      </c>
      <c r="J21" s="16">
        <f t="shared" si="3"/>
        <v>1.6101652362758374</v>
      </c>
      <c r="K21" s="16">
        <f t="shared" si="3"/>
        <v>-5.4771369816264216E-2</v>
      </c>
    </row>
    <row r="22" spans="1:11">
      <c r="A22" s="22">
        <f t="shared" si="4"/>
        <v>21</v>
      </c>
      <c r="B22" s="38">
        <v>42.052852043529867</v>
      </c>
      <c r="C22" s="38">
        <v>39.552180962545577</v>
      </c>
      <c r="D22" s="23"/>
      <c r="E22" s="24">
        <f t="shared" si="0"/>
        <v>1.6237954551818288</v>
      </c>
      <c r="F22" s="24">
        <f t="shared" si="0"/>
        <v>1.5971704360987746</v>
      </c>
      <c r="G22" s="23"/>
      <c r="H22" s="25">
        <f t="shared" si="1"/>
        <v>40.802516503037722</v>
      </c>
      <c r="I22" s="26">
        <f t="shared" si="2"/>
        <v>0.94053504198964222</v>
      </c>
      <c r="J22" s="16">
        <f t="shared" si="3"/>
        <v>1.6106869491114428</v>
      </c>
      <c r="K22" s="16">
        <f t="shared" si="3"/>
        <v>-2.6625019083054171E-2</v>
      </c>
    </row>
    <row r="23" spans="1:11">
      <c r="A23" s="22">
        <f t="shared" si="4"/>
        <v>22</v>
      </c>
      <c r="B23" s="38">
        <v>62.579477244776349</v>
      </c>
      <c r="C23" s="38">
        <v>56.488560745321038</v>
      </c>
      <c r="D23" s="23"/>
      <c r="E23" s="24">
        <f t="shared" si="0"/>
        <v>1.7964319309633023</v>
      </c>
      <c r="F23" s="24">
        <f t="shared" si="0"/>
        <v>1.7519605096216535</v>
      </c>
      <c r="G23" s="23"/>
      <c r="H23" s="25">
        <f t="shared" si="1"/>
        <v>59.534018995048697</v>
      </c>
      <c r="I23" s="26">
        <f t="shared" si="2"/>
        <v>0.90266910546997681</v>
      </c>
      <c r="J23" s="16">
        <f t="shared" si="3"/>
        <v>1.7747652016926296</v>
      </c>
      <c r="K23" s="16">
        <f t="shared" si="3"/>
        <v>-4.4471421341648894E-2</v>
      </c>
    </row>
    <row r="24" spans="1:11">
      <c r="A24" s="22">
        <f t="shared" si="4"/>
        <v>23</v>
      </c>
      <c r="B24" s="38">
        <v>65.900586337105381</v>
      </c>
      <c r="C24" s="38">
        <v>59.340852441046508</v>
      </c>
      <c r="D24" s="23"/>
      <c r="E24" s="24">
        <f t="shared" si="0"/>
        <v>1.818889278658298</v>
      </c>
      <c r="F24" s="24">
        <f t="shared" si="0"/>
        <v>1.7733537807368656</v>
      </c>
      <c r="G24" s="23"/>
      <c r="H24" s="25">
        <f t="shared" si="1"/>
        <v>62.620719389075944</v>
      </c>
      <c r="I24" s="26">
        <f t="shared" si="2"/>
        <v>0.90046015884436204</v>
      </c>
      <c r="J24" s="16">
        <f t="shared" si="3"/>
        <v>1.7967180525001782</v>
      </c>
      <c r="K24" s="16">
        <f t="shared" si="3"/>
        <v>-4.5535497921432293E-2</v>
      </c>
    </row>
    <row r="25" spans="1:11">
      <c r="A25" s="22">
        <f t="shared" si="4"/>
        <v>24</v>
      </c>
      <c r="B25" s="38">
        <v>24.022531110680553</v>
      </c>
      <c r="C25" s="38">
        <v>20.569691732799235</v>
      </c>
      <c r="D25" s="23"/>
      <c r="E25" s="24">
        <f t="shared" si="0"/>
        <v>1.3806187644944079</v>
      </c>
      <c r="F25" s="24">
        <f t="shared" si="0"/>
        <v>1.3132277831994676</v>
      </c>
      <c r="G25" s="23"/>
      <c r="H25" s="25">
        <f t="shared" si="1"/>
        <v>22.296111421739894</v>
      </c>
      <c r="I25" s="26">
        <f t="shared" si="2"/>
        <v>0.85626662894210315</v>
      </c>
      <c r="J25" s="16">
        <f t="shared" si="3"/>
        <v>1.34822912603741</v>
      </c>
      <c r="K25" s="16">
        <f t="shared" si="3"/>
        <v>-6.7390981294940422E-2</v>
      </c>
    </row>
    <row r="26" spans="1:11">
      <c r="A26" s="22">
        <f t="shared" si="4"/>
        <v>25</v>
      </c>
      <c r="B26" s="38">
        <v>36.23185396836471</v>
      </c>
      <c r="C26" s="38">
        <v>32.40361475836518</v>
      </c>
      <c r="D26" s="23"/>
      <c r="E26" s="24">
        <f t="shared" si="0"/>
        <v>1.5590905572647331</v>
      </c>
      <c r="F26" s="24">
        <f t="shared" si="0"/>
        <v>1.5105934602697419</v>
      </c>
      <c r="G26" s="23"/>
      <c r="H26" s="25">
        <f t="shared" si="1"/>
        <v>34.317734363364949</v>
      </c>
      <c r="I26" s="26">
        <f t="shared" si="2"/>
        <v>0.89434051005664517</v>
      </c>
      <c r="J26" s="16">
        <f t="shared" si="3"/>
        <v>1.5355186082568573</v>
      </c>
      <c r="K26" s="16">
        <f t="shared" si="3"/>
        <v>-4.8497096994991197E-2</v>
      </c>
    </row>
    <row r="27" spans="1:11">
      <c r="A27" s="22">
        <f t="shared" si="4"/>
        <v>26</v>
      </c>
      <c r="B27" s="38">
        <v>38.466709638849423</v>
      </c>
      <c r="C27" s="38">
        <v>33.847015549944345</v>
      </c>
      <c r="D27" s="23"/>
      <c r="E27" s="24">
        <f t="shared" si="0"/>
        <v>1.5850850392622189</v>
      </c>
      <c r="F27" s="24">
        <f t="shared" si="0"/>
        <v>1.5295203809286388</v>
      </c>
      <c r="G27" s="23"/>
      <c r="H27" s="25">
        <f t="shared" si="1"/>
        <v>36.156862594396884</v>
      </c>
      <c r="I27" s="26">
        <f t="shared" si="2"/>
        <v>0.87990410065540359</v>
      </c>
      <c r="J27" s="16">
        <f t="shared" si="3"/>
        <v>1.5581907388095426</v>
      </c>
      <c r="K27" s="16">
        <f t="shared" si="3"/>
        <v>-5.5564658333579972E-2</v>
      </c>
    </row>
    <row r="28" spans="1:11">
      <c r="A28" s="22">
        <f t="shared" si="4"/>
        <v>27</v>
      </c>
      <c r="B28" s="38">
        <v>14.089708342415797</v>
      </c>
      <c r="C28" s="38">
        <v>12.681303589378183</v>
      </c>
      <c r="D28" s="23"/>
      <c r="E28" s="24">
        <f t="shared" si="0"/>
        <v>1.1489020032874684</v>
      </c>
      <c r="F28" s="24">
        <f t="shared" si="0"/>
        <v>1.103163899647766</v>
      </c>
      <c r="G28" s="23"/>
      <c r="H28" s="25">
        <f t="shared" si="1"/>
        <v>13.385505965896989</v>
      </c>
      <c r="I28" s="26">
        <f t="shared" si="2"/>
        <v>0.90004017692845084</v>
      </c>
      <c r="J28" s="16">
        <f t="shared" si="3"/>
        <v>1.126634791962551</v>
      </c>
      <c r="K28" s="16">
        <f t="shared" si="3"/>
        <v>-4.5738103639702404E-2</v>
      </c>
    </row>
    <row r="29" spans="1:11">
      <c r="A29" s="22">
        <f t="shared" si="4"/>
        <v>28</v>
      </c>
      <c r="B29" s="38">
        <v>20.97287075895602</v>
      </c>
      <c r="C29" s="38">
        <v>19.783427568447856</v>
      </c>
      <c r="D29" s="23"/>
      <c r="E29" s="24">
        <f t="shared" si="0"/>
        <v>1.3216578806056352</v>
      </c>
      <c r="F29" s="24">
        <f t="shared" si="0"/>
        <v>1.2963015372664539</v>
      </c>
      <c r="G29" s="23"/>
      <c r="H29" s="25">
        <f t="shared" si="1"/>
        <v>20.378149163701938</v>
      </c>
      <c r="I29" s="26">
        <f t="shared" si="2"/>
        <v>0.94328658178565095</v>
      </c>
      <c r="J29" s="16">
        <f t="shared" si="3"/>
        <v>1.3091647368591808</v>
      </c>
      <c r="K29" s="16">
        <f t="shared" si="3"/>
        <v>-2.5356343339181287E-2</v>
      </c>
    </row>
    <row r="30" spans="1:11">
      <c r="A30" s="22">
        <f t="shared" si="4"/>
        <v>29</v>
      </c>
      <c r="B30" s="38">
        <v>30.55347475074463</v>
      </c>
      <c r="C30" s="38">
        <v>27.652022625129181</v>
      </c>
      <c r="D30" s="23"/>
      <c r="E30" s="24">
        <f t="shared" si="0"/>
        <v>1.4850606083350546</v>
      </c>
      <c r="F30" s="24">
        <f t="shared" si="0"/>
        <v>1.4417269035541227</v>
      </c>
      <c r="G30" s="23"/>
      <c r="H30" s="25">
        <f t="shared" si="1"/>
        <v>29.102748687936906</v>
      </c>
      <c r="I30" s="26">
        <f t="shared" si="2"/>
        <v>0.90503691808262376</v>
      </c>
      <c r="J30" s="16">
        <f t="shared" si="3"/>
        <v>1.4639340090418762</v>
      </c>
      <c r="K30" s="16">
        <f t="shared" si="3"/>
        <v>-4.3333704780932E-2</v>
      </c>
    </row>
    <row r="31" spans="1:11">
      <c r="A31" s="22">
        <f t="shared" si="4"/>
        <v>30</v>
      </c>
      <c r="B31" s="38">
        <v>29.344344210856971</v>
      </c>
      <c r="C31" s="38">
        <v>25.274998253948418</v>
      </c>
      <c r="D31" s="23"/>
      <c r="E31" s="24">
        <f t="shared" si="0"/>
        <v>1.4675244083192289</v>
      </c>
      <c r="F31" s="24">
        <f t="shared" si="0"/>
        <v>1.4026911342610369</v>
      </c>
      <c r="G31" s="23"/>
      <c r="H31" s="25">
        <f t="shared" si="1"/>
        <v>27.309671232402692</v>
      </c>
      <c r="I31" s="26">
        <f t="shared" si="2"/>
        <v>0.86132435171602995</v>
      </c>
      <c r="J31" s="16">
        <f t="shared" si="3"/>
        <v>1.4363164719151718</v>
      </c>
      <c r="K31" s="16">
        <f t="shared" si="3"/>
        <v>-6.4833274058191989E-2</v>
      </c>
    </row>
    <row r="32" spans="1:11">
      <c r="A32" s="22">
        <f t="shared" si="4"/>
        <v>31</v>
      </c>
      <c r="B32" s="38">
        <v>12.063524678230797</v>
      </c>
      <c r="C32" s="38">
        <v>10.146870172826208</v>
      </c>
      <c r="D32" s="23"/>
      <c r="E32" s="24">
        <f t="shared" si="0"/>
        <v>1.081474216979921</v>
      </c>
      <c r="F32" s="24">
        <f t="shared" si="0"/>
        <v>1.006332103699092</v>
      </c>
      <c r="G32" s="23"/>
      <c r="H32" s="25">
        <f t="shared" si="1"/>
        <v>11.105197425528502</v>
      </c>
      <c r="I32" s="26">
        <f t="shared" si="2"/>
        <v>0.84111985870404171</v>
      </c>
      <c r="J32" s="16">
        <f t="shared" si="3"/>
        <v>1.0455262837359534</v>
      </c>
      <c r="K32" s="16">
        <f t="shared" si="3"/>
        <v>-7.5142113280828995E-2</v>
      </c>
    </row>
    <row r="33" spans="1:11">
      <c r="A33" s="22">
        <f t="shared" si="4"/>
        <v>32</v>
      </c>
      <c r="B33" s="38">
        <v>38.794376089889958</v>
      </c>
      <c r="C33" s="38">
        <v>34.950156045305214</v>
      </c>
      <c r="D33" s="23"/>
      <c r="E33" s="24">
        <f t="shared" si="0"/>
        <v>1.5887687717242267</v>
      </c>
      <c r="F33" s="24">
        <f t="shared" si="0"/>
        <v>1.5434491191221491</v>
      </c>
      <c r="G33" s="23"/>
      <c r="H33" s="25">
        <f t="shared" si="1"/>
        <v>36.872266067597586</v>
      </c>
      <c r="I33" s="26">
        <f t="shared" si="2"/>
        <v>0.9009078007678909</v>
      </c>
      <c r="J33" s="16">
        <f t="shared" si="3"/>
        <v>1.5666998289652527</v>
      </c>
      <c r="K33" s="16">
        <f t="shared" si="3"/>
        <v>-4.5319652602077619E-2</v>
      </c>
    </row>
    <row r="34" spans="1:11">
      <c r="A34" s="22">
        <f t="shared" si="4"/>
        <v>33</v>
      </c>
      <c r="B34" s="38">
        <v>41.127309171507477</v>
      </c>
      <c r="C34" s="38">
        <v>36.204084267027561</v>
      </c>
      <c r="D34" s="23"/>
      <c r="E34" s="24">
        <f t="shared" si="0"/>
        <v>1.6141302959377068</v>
      </c>
      <c r="F34" s="24">
        <f t="shared" si="0"/>
        <v>1.5587575670684448</v>
      </c>
      <c r="G34" s="23"/>
      <c r="H34" s="25">
        <f t="shared" si="1"/>
        <v>38.665696719267515</v>
      </c>
      <c r="I34" s="26">
        <f t="shared" si="2"/>
        <v>0.88029304606461667</v>
      </c>
      <c r="J34" s="16">
        <f t="shared" si="3"/>
        <v>1.5873258401601866</v>
      </c>
      <c r="K34" s="16">
        <f t="shared" si="3"/>
        <v>-5.537272886926195E-2</v>
      </c>
    </row>
    <row r="35" spans="1:11">
      <c r="A35" s="22">
        <f t="shared" si="4"/>
        <v>34</v>
      </c>
      <c r="B35" s="38">
        <v>36.201147078398712</v>
      </c>
      <c r="C35" s="38">
        <v>33.985150375880529</v>
      </c>
      <c r="D35" s="23"/>
      <c r="E35" s="24">
        <f t="shared" si="0"/>
        <v>1.5587223319123431</v>
      </c>
      <c r="F35" s="24">
        <f t="shared" si="0"/>
        <v>1.5312891959081449</v>
      </c>
      <c r="G35" s="23"/>
      <c r="H35" s="25">
        <f t="shared" si="1"/>
        <v>35.093148727139621</v>
      </c>
      <c r="I35" s="26">
        <f t="shared" si="2"/>
        <v>0.93878656116285131</v>
      </c>
      <c r="J35" s="16">
        <f t="shared" si="3"/>
        <v>1.5452223369663807</v>
      </c>
      <c r="K35" s="16">
        <f t="shared" si="3"/>
        <v>-2.7433136004198267E-2</v>
      </c>
    </row>
    <row r="36" spans="1:11">
      <c r="A36" s="22">
        <f t="shared" si="4"/>
        <v>35</v>
      </c>
      <c r="B36" s="38">
        <v>25.02638352877095</v>
      </c>
      <c r="C36" s="38">
        <v>22.242262794346257</v>
      </c>
      <c r="D36" s="23"/>
      <c r="E36" s="24">
        <f t="shared" si="0"/>
        <v>1.3983980958337494</v>
      </c>
      <c r="F36" s="24">
        <f t="shared" si="0"/>
        <v>1.3471789676720969</v>
      </c>
      <c r="G36" s="23"/>
      <c r="H36" s="25">
        <f t="shared" si="1"/>
        <v>23.634323161558605</v>
      </c>
      <c r="I36" s="26">
        <f t="shared" si="2"/>
        <v>0.88875257460895218</v>
      </c>
      <c r="J36" s="16">
        <f t="shared" si="3"/>
        <v>1.3735431695156317</v>
      </c>
      <c r="K36" s="16">
        <f t="shared" si="3"/>
        <v>-5.1219128161652465E-2</v>
      </c>
    </row>
    <row r="37" spans="1:11">
      <c r="A37" s="22">
        <f t="shared" si="4"/>
        <v>36</v>
      </c>
      <c r="B37" s="38">
        <v>27.837461926246654</v>
      </c>
      <c r="C37" s="38">
        <v>24.515387447796261</v>
      </c>
      <c r="D37" s="23"/>
      <c r="E37" s="24">
        <f t="shared" si="0"/>
        <v>1.4446296360508133</v>
      </c>
      <c r="F37" s="24">
        <f t="shared" si="0"/>
        <v>1.3894387613435786</v>
      </c>
      <c r="G37" s="23"/>
      <c r="H37" s="25">
        <f t="shared" si="1"/>
        <v>26.176424687021459</v>
      </c>
      <c r="I37" s="26">
        <f t="shared" si="2"/>
        <v>0.88066173247934787</v>
      </c>
      <c r="J37" s="16">
        <f t="shared" si="3"/>
        <v>1.4179103280537968</v>
      </c>
      <c r="K37" s="16">
        <f t="shared" si="3"/>
        <v>-5.5190874707234654E-2</v>
      </c>
    </row>
    <row r="38" spans="1:11">
      <c r="A38" s="22">
        <f t="shared" si="4"/>
        <v>37</v>
      </c>
      <c r="B38" s="38">
        <v>15.611602447402007</v>
      </c>
      <c r="C38" s="38">
        <v>14.848964028334395</v>
      </c>
      <c r="D38" s="23"/>
      <c r="E38" s="24">
        <f t="shared" si="0"/>
        <v>1.1934474833536448</v>
      </c>
      <c r="F38" s="24">
        <f t="shared" si="0"/>
        <v>1.1716961551702583</v>
      </c>
      <c r="G38" s="23"/>
      <c r="H38" s="25">
        <f t="shared" si="1"/>
        <v>15.2302832378682</v>
      </c>
      <c r="I38" s="26">
        <f t="shared" si="2"/>
        <v>0.95114925443194809</v>
      </c>
      <c r="J38" s="16">
        <f t="shared" si="3"/>
        <v>1.1827079799939166</v>
      </c>
      <c r="K38" s="16">
        <f t="shared" si="3"/>
        <v>-2.1751328183386487E-2</v>
      </c>
    </row>
    <row r="39" spans="1:11">
      <c r="A39" s="22">
        <f t="shared" si="4"/>
        <v>38</v>
      </c>
      <c r="B39" s="38">
        <v>36.006164171502505</v>
      </c>
      <c r="C39" s="38">
        <v>32.495680103527938</v>
      </c>
      <c r="D39" s="23"/>
      <c r="E39" s="24">
        <f t="shared" si="0"/>
        <v>1.5563768573367944</v>
      </c>
      <c r="F39" s="24">
        <f t="shared" si="0"/>
        <v>1.5118256307666516</v>
      </c>
      <c r="G39" s="23"/>
      <c r="H39" s="25">
        <f t="shared" si="1"/>
        <v>34.250922137515218</v>
      </c>
      <c r="I39" s="26">
        <f t="shared" si="2"/>
        <v>0.90250324774242463</v>
      </c>
      <c r="J39" s="16">
        <f t="shared" si="3"/>
        <v>1.5346722684954026</v>
      </c>
      <c r="K39" s="16">
        <f t="shared" si="3"/>
        <v>-4.4551226570142925E-2</v>
      </c>
    </row>
    <row r="40" spans="1:11">
      <c r="A40" s="22">
        <f t="shared" si="4"/>
        <v>39</v>
      </c>
      <c r="B40" s="38">
        <v>74.809451875149392</v>
      </c>
      <c r="C40" s="38">
        <v>67.794963691577607</v>
      </c>
      <c r="D40" s="23"/>
      <c r="E40" s="24">
        <f t="shared" si="0"/>
        <v>1.8739564727025819</v>
      </c>
      <c r="F40" s="24">
        <f t="shared" si="0"/>
        <v>1.8311974324777247</v>
      </c>
      <c r="G40" s="23"/>
      <c r="H40" s="25">
        <f t="shared" si="1"/>
        <v>71.3022077833635</v>
      </c>
      <c r="I40" s="26">
        <f t="shared" si="2"/>
        <v>0.90623526830167977</v>
      </c>
      <c r="J40" s="16">
        <f t="shared" si="3"/>
        <v>1.8531029774435541</v>
      </c>
      <c r="K40" s="16">
        <f t="shared" si="3"/>
        <v>-4.2759040224857339E-2</v>
      </c>
    </row>
    <row r="41" spans="1:11">
      <c r="A41" s="22">
        <f t="shared" si="4"/>
        <v>40</v>
      </c>
      <c r="B41" s="38">
        <v>38.827147879600304</v>
      </c>
      <c r="C41" s="38">
        <v>34.167286547098676</v>
      </c>
      <c r="D41" s="23"/>
      <c r="E41" s="24">
        <f t="shared" si="0"/>
        <v>1.5891354898083643</v>
      </c>
      <c r="F41" s="24">
        <f t="shared" si="0"/>
        <v>1.5336104899367633</v>
      </c>
      <c r="G41" s="23"/>
      <c r="H41" s="25">
        <f t="shared" si="1"/>
        <v>36.497217213349487</v>
      </c>
      <c r="I41" s="26">
        <f t="shared" si="2"/>
        <v>0.87998445451230511</v>
      </c>
      <c r="J41" s="16">
        <f t="shared" si="3"/>
        <v>1.562259752265809</v>
      </c>
      <c r="K41" s="16">
        <f t="shared" si="3"/>
        <v>-5.5524999871600943E-2</v>
      </c>
    </row>
    <row r="42" spans="1:11">
      <c r="A42" s="22">
        <f t="shared" si="4"/>
        <v>41</v>
      </c>
      <c r="B42" s="38">
        <v>23.769213904870018</v>
      </c>
      <c r="C42" s="38">
        <v>22.014677772206824</v>
      </c>
      <c r="D42" s="23"/>
      <c r="E42" s="24">
        <f t="shared" si="0"/>
        <v>1.3760148189842814</v>
      </c>
      <c r="F42" s="24">
        <f t="shared" si="0"/>
        <v>1.3427123330943569</v>
      </c>
      <c r="G42" s="23"/>
      <c r="H42" s="25">
        <f t="shared" si="1"/>
        <v>22.891945838538419</v>
      </c>
      <c r="I42" s="26">
        <f t="shared" si="2"/>
        <v>0.92618451162561533</v>
      </c>
      <c r="J42" s="16">
        <f t="shared" si="3"/>
        <v>1.3596827097135609</v>
      </c>
      <c r="K42" s="16">
        <f t="shared" si="3"/>
        <v>-3.3302485889924641E-2</v>
      </c>
    </row>
    <row r="43" spans="1:11">
      <c r="A43" s="22">
        <f t="shared" si="4"/>
        <v>42</v>
      </c>
      <c r="B43" s="38">
        <v>46.410495662955711</v>
      </c>
      <c r="C43" s="38">
        <v>43.453755713453212</v>
      </c>
      <c r="D43" s="23"/>
      <c r="E43" s="24">
        <f t="shared" si="0"/>
        <v>1.6666162066982164</v>
      </c>
      <c r="F43" s="24">
        <f t="shared" si="0"/>
        <v>1.6380273185324148</v>
      </c>
      <c r="G43" s="23"/>
      <c r="H43" s="25">
        <f t="shared" si="1"/>
        <v>44.932125688204465</v>
      </c>
      <c r="I43" s="26">
        <f t="shared" si="2"/>
        <v>0.93629156708484518</v>
      </c>
      <c r="J43" s="16">
        <f t="shared" si="3"/>
        <v>1.6525569650613077</v>
      </c>
      <c r="K43" s="16">
        <f t="shared" si="3"/>
        <v>-2.8588888165801636E-2</v>
      </c>
    </row>
    <row r="44" spans="1:11">
      <c r="A44" s="22">
        <f t="shared" si="4"/>
        <v>43</v>
      </c>
      <c r="B44" s="38">
        <v>52.659006011535126</v>
      </c>
      <c r="C44" s="38">
        <v>47.686699612113586</v>
      </c>
      <c r="D44" s="23"/>
      <c r="E44" s="24">
        <f t="shared" si="0"/>
        <v>1.7214726571289638</v>
      </c>
      <c r="F44" s="24">
        <f t="shared" si="0"/>
        <v>1.678397266031127</v>
      </c>
      <c r="G44" s="23"/>
      <c r="H44" s="25">
        <f t="shared" si="1"/>
        <v>50.172852811824356</v>
      </c>
      <c r="I44" s="26">
        <f t="shared" si="2"/>
        <v>0.90557538442080843</v>
      </c>
      <c r="J44" s="16">
        <f t="shared" si="3"/>
        <v>1.7004687955704885</v>
      </c>
      <c r="K44" s="16">
        <f t="shared" si="3"/>
        <v>-4.3075391097836861E-2</v>
      </c>
    </row>
    <row r="45" spans="1:11">
      <c r="A45" s="22">
        <f t="shared" si="4"/>
        <v>44</v>
      </c>
      <c r="B45" s="38">
        <v>52.112847164935282</v>
      </c>
      <c r="C45" s="38">
        <v>48.009329095295143</v>
      </c>
      <c r="D45" s="23"/>
      <c r="E45" s="24">
        <f t="shared" si="0"/>
        <v>1.716944801323387</v>
      </c>
      <c r="F45" s="24">
        <f t="shared" si="0"/>
        <v>1.6813256369783915</v>
      </c>
      <c r="G45" s="23"/>
      <c r="H45" s="25">
        <f t="shared" si="1"/>
        <v>50.061088130115209</v>
      </c>
      <c r="I45" s="26">
        <f t="shared" si="2"/>
        <v>0.92125707396771761</v>
      </c>
      <c r="J45" s="16">
        <f t="shared" si="3"/>
        <v>1.6995002852196415</v>
      </c>
      <c r="K45" s="16">
        <f t="shared" si="3"/>
        <v>-3.5619164344995402E-2</v>
      </c>
    </row>
    <row r="46" spans="1:11">
      <c r="A46" s="22">
        <f t="shared" si="4"/>
        <v>45</v>
      </c>
      <c r="B46" s="38">
        <v>14.300709944169943</v>
      </c>
      <c r="C46" s="38">
        <v>13.473035840863998</v>
      </c>
      <c r="D46" s="23"/>
      <c r="E46" s="24">
        <f t="shared" si="0"/>
        <v>1.1553575981071669</v>
      </c>
      <c r="F46" s="24">
        <f t="shared" si="0"/>
        <v>1.1294654650906795</v>
      </c>
      <c r="G46" s="23"/>
      <c r="H46" s="25">
        <f t="shared" si="1"/>
        <v>13.886872892516971</v>
      </c>
      <c r="I46" s="26">
        <f t="shared" si="2"/>
        <v>0.94212356543575881</v>
      </c>
      <c r="J46" s="16">
        <f t="shared" si="3"/>
        <v>1.1426044603940175</v>
      </c>
      <c r="K46" s="16">
        <f t="shared" si="3"/>
        <v>-2.5892133016487344E-2</v>
      </c>
    </row>
    <row r="47" spans="1:11">
      <c r="A47" s="22">
        <f t="shared" si="4"/>
        <v>46</v>
      </c>
      <c r="B47" s="38">
        <v>55.890246047659545</v>
      </c>
      <c r="C47" s="38">
        <v>49.841264069446076</v>
      </c>
      <c r="D47" s="23"/>
      <c r="E47" s="24">
        <f t="shared" si="0"/>
        <v>1.7473360215304803</v>
      </c>
      <c r="F47" s="24">
        <f t="shared" si="0"/>
        <v>1.6975890483265454</v>
      </c>
      <c r="G47" s="23"/>
      <c r="H47" s="25">
        <f t="shared" si="1"/>
        <v>52.865755058552807</v>
      </c>
      <c r="I47" s="26">
        <f t="shared" si="2"/>
        <v>0.8917703462415375</v>
      </c>
      <c r="J47" s="16">
        <f t="shared" si="3"/>
        <v>1.7231744394261037</v>
      </c>
      <c r="K47" s="16">
        <f t="shared" si="3"/>
        <v>-4.9746973203934897E-2</v>
      </c>
    </row>
    <row r="48" spans="1:11">
      <c r="A48" s="22">
        <f t="shared" si="4"/>
        <v>47</v>
      </c>
      <c r="B48" s="38">
        <v>28.320494608450254</v>
      </c>
      <c r="C48" s="38">
        <v>25.036622127605568</v>
      </c>
      <c r="D48" s="23"/>
      <c r="E48" s="24">
        <f t="shared" si="0"/>
        <v>1.4521008338992596</v>
      </c>
      <c r="F48" s="24">
        <f t="shared" si="0"/>
        <v>1.3985757346702512</v>
      </c>
      <c r="G48" s="23"/>
      <c r="H48" s="25">
        <f t="shared" si="1"/>
        <v>26.678558368027911</v>
      </c>
      <c r="I48" s="26">
        <f t="shared" si="2"/>
        <v>0.88404607595148266</v>
      </c>
      <c r="J48" s="16">
        <f t="shared" si="3"/>
        <v>1.4261623578634683</v>
      </c>
      <c r="K48" s="16">
        <f t="shared" si="3"/>
        <v>-5.3525099229008534E-2</v>
      </c>
    </row>
    <row r="49" spans="1:12">
      <c r="A49" s="22">
        <f t="shared" si="4"/>
        <v>48</v>
      </c>
      <c r="B49" s="38">
        <v>24.424831389829773</v>
      </c>
      <c r="C49" s="38">
        <v>22.176613574623737</v>
      </c>
      <c r="D49" s="23"/>
      <c r="E49" s="24">
        <f t="shared" si="0"/>
        <v>1.3878315743675038</v>
      </c>
      <c r="F49" s="24">
        <f t="shared" si="0"/>
        <v>1.3458952290025534</v>
      </c>
      <c r="G49" s="23"/>
      <c r="H49" s="25">
        <f t="shared" si="1"/>
        <v>23.300722482226753</v>
      </c>
      <c r="I49" s="26">
        <f t="shared" si="2"/>
        <v>0.90795359937910691</v>
      </c>
      <c r="J49" s="16">
        <f t="shared" si="3"/>
        <v>1.3673693873427482</v>
      </c>
      <c r="K49" s="16">
        <f t="shared" si="3"/>
        <v>-4.1936345364950334E-2</v>
      </c>
    </row>
    <row r="50" spans="1:12">
      <c r="A50" s="22">
        <f t="shared" si="4"/>
        <v>49</v>
      </c>
      <c r="B50" s="38">
        <v>41.267904860806453</v>
      </c>
      <c r="C50" s="38">
        <v>35.837366388963261</v>
      </c>
      <c r="D50" s="23"/>
      <c r="E50" s="24">
        <f t="shared" si="0"/>
        <v>1.6156124206465503</v>
      </c>
      <c r="F50" s="24">
        <f t="shared" si="0"/>
        <v>1.5543360867946066</v>
      </c>
      <c r="G50" s="23"/>
      <c r="H50" s="25">
        <f t="shared" si="1"/>
        <v>38.552635624884857</v>
      </c>
      <c r="I50" s="26">
        <f t="shared" si="2"/>
        <v>0.86840770108974541</v>
      </c>
      <c r="J50" s="16">
        <f t="shared" si="3"/>
        <v>1.5860540736507058</v>
      </c>
      <c r="K50" s="16">
        <f t="shared" si="3"/>
        <v>-6.1276333851943636E-2</v>
      </c>
    </row>
    <row r="51" spans="1:12">
      <c r="A51" s="22">
        <f t="shared" si="4"/>
        <v>50</v>
      </c>
      <c r="B51" s="38">
        <v>45.231254072595519</v>
      </c>
      <c r="C51" s="38">
        <v>38.18347387900679</v>
      </c>
      <c r="D51" s="23"/>
      <c r="E51" s="24">
        <f t="shared" si="0"/>
        <v>1.6554386290737502</v>
      </c>
      <c r="F51" s="24">
        <f t="shared" si="0"/>
        <v>1.5818754373591744</v>
      </c>
      <c r="G51" s="23"/>
      <c r="H51" s="25">
        <f t="shared" si="1"/>
        <v>41.707363975801158</v>
      </c>
      <c r="I51" s="26">
        <f t="shared" si="2"/>
        <v>0.84418340065749353</v>
      </c>
      <c r="J51" s="16">
        <f t="shared" si="3"/>
        <v>1.6202127420649488</v>
      </c>
      <c r="K51" s="16">
        <f t="shared" si="3"/>
        <v>-7.3563191714575996E-2</v>
      </c>
    </row>
    <row r="52" spans="1:12">
      <c r="A52" s="22">
        <f t="shared" si="4"/>
        <v>51</v>
      </c>
      <c r="B52" s="38">
        <v>54.104387787711346</v>
      </c>
      <c r="C52" s="38">
        <v>49.312887802165285</v>
      </c>
      <c r="E52" s="24">
        <f t="shared" ref="E52:E76" si="5">LOG(B52)</f>
        <v>1.7332324871900875</v>
      </c>
      <c r="F52" s="24">
        <f t="shared" ref="F52:F76" si="6">LOG(C52)</f>
        <v>1.6929604359081869</v>
      </c>
      <c r="G52" s="23"/>
      <c r="H52" s="25">
        <f t="shared" ref="H52:H76" si="7">AVERAGE(B52:C52)</f>
        <v>51.708637794938312</v>
      </c>
      <c r="I52" s="26">
        <f t="shared" ref="I52:I76" si="8">C52/B52</f>
        <v>0.91143971530837009</v>
      </c>
      <c r="J52" s="16">
        <f t="shared" ref="J52:J76" si="9">LOG(H52)</f>
        <v>1.7135630969301836</v>
      </c>
      <c r="K52" s="16">
        <f t="shared" ref="K52:K76" si="10">LOG(I52)</f>
        <v>-4.0272051281900804E-2</v>
      </c>
    </row>
    <row r="53" spans="1:12">
      <c r="A53" s="22">
        <f t="shared" si="4"/>
        <v>52</v>
      </c>
      <c r="B53" s="38">
        <v>21.645169718416547</v>
      </c>
      <c r="C53" s="38">
        <v>18.516741225494105</v>
      </c>
      <c r="E53" s="24">
        <f t="shared" si="5"/>
        <v>1.3353609954382868</v>
      </c>
      <c r="F53" s="24">
        <f t="shared" si="6"/>
        <v>1.2675645572748915</v>
      </c>
      <c r="G53" s="23"/>
      <c r="H53" s="25">
        <f t="shared" si="7"/>
        <v>20.080955471955328</v>
      </c>
      <c r="I53" s="26">
        <f t="shared" si="8"/>
        <v>0.85546759237186054</v>
      </c>
      <c r="J53" s="16">
        <f t="shared" si="9"/>
        <v>1.3027843731306332</v>
      </c>
      <c r="K53" s="16">
        <f t="shared" si="10"/>
        <v>-6.779643816339527E-2</v>
      </c>
      <c r="L53" s="32"/>
    </row>
    <row r="54" spans="1:12">
      <c r="A54" s="22">
        <f t="shared" si="4"/>
        <v>53</v>
      </c>
      <c r="B54" s="38">
        <v>44.051585332353852</v>
      </c>
      <c r="C54" s="38">
        <v>38.633584589816962</v>
      </c>
      <c r="E54" s="24">
        <f t="shared" si="5"/>
        <v>1.6439615424575831</v>
      </c>
      <c r="F54" s="24">
        <f t="shared" si="6"/>
        <v>1.5869650057206259</v>
      </c>
      <c r="G54" s="23"/>
      <c r="H54" s="25">
        <f t="shared" si="7"/>
        <v>41.342584961085407</v>
      </c>
      <c r="I54" s="26">
        <f t="shared" si="8"/>
        <v>0.87700781477760759</v>
      </c>
      <c r="J54" s="16">
        <f t="shared" si="9"/>
        <v>1.6163976275703702</v>
      </c>
      <c r="K54" s="16">
        <f t="shared" si="10"/>
        <v>-5.6996536736957079E-2</v>
      </c>
      <c r="L54" s="32"/>
    </row>
    <row r="55" spans="1:12">
      <c r="A55" s="22">
        <f t="shared" si="4"/>
        <v>54</v>
      </c>
      <c r="B55" s="38">
        <v>24.881801813078976</v>
      </c>
      <c r="C55" s="38">
        <v>22.074274041522315</v>
      </c>
      <c r="E55" s="24">
        <f t="shared" si="5"/>
        <v>1.395881826547076</v>
      </c>
      <c r="F55" s="24">
        <f t="shared" si="6"/>
        <v>1.3438864298058821</v>
      </c>
      <c r="G55" s="23"/>
      <c r="H55" s="25">
        <f t="shared" si="7"/>
        <v>23.478037927300647</v>
      </c>
      <c r="I55" s="26">
        <f t="shared" si="8"/>
        <v>0.88716541540488836</v>
      </c>
      <c r="J55" s="16">
        <f t="shared" si="9"/>
        <v>1.3706617998604409</v>
      </c>
      <c r="K55" s="16">
        <f t="shared" si="10"/>
        <v>-5.1995396741193814E-2</v>
      </c>
    </row>
    <row r="56" spans="1:12">
      <c r="A56" s="22">
        <f t="shared" si="4"/>
        <v>55</v>
      </c>
      <c r="B56" s="38">
        <v>35.036717417396723</v>
      </c>
      <c r="C56" s="38">
        <v>31.109746379035236</v>
      </c>
      <c r="E56" s="24">
        <f t="shared" si="5"/>
        <v>1.5445234104443495</v>
      </c>
      <c r="F56" s="24">
        <f t="shared" si="6"/>
        <v>1.4928964705547185</v>
      </c>
      <c r="G56" s="23"/>
      <c r="H56" s="25">
        <f t="shared" si="7"/>
        <v>33.07323189821598</v>
      </c>
      <c r="I56" s="26">
        <f t="shared" si="8"/>
        <v>0.88791840880585371</v>
      </c>
      <c r="J56" s="16">
        <f t="shared" si="9"/>
        <v>1.5194766360077381</v>
      </c>
      <c r="K56" s="16">
        <f t="shared" si="10"/>
        <v>-5.1626939889631102E-2</v>
      </c>
    </row>
    <row r="57" spans="1:12">
      <c r="A57" s="22">
        <f t="shared" si="4"/>
        <v>56</v>
      </c>
      <c r="B57" s="38">
        <v>30.434225496529887</v>
      </c>
      <c r="C57" s="38">
        <v>27.601746644009221</v>
      </c>
      <c r="E57" s="24">
        <f t="shared" si="5"/>
        <v>1.4833622541138933</v>
      </c>
      <c r="F57" s="24">
        <f t="shared" si="6"/>
        <v>1.440936565175859</v>
      </c>
      <c r="G57" s="23"/>
      <c r="H57" s="25">
        <f t="shared" si="7"/>
        <v>29.017986070269554</v>
      </c>
      <c r="I57" s="26">
        <f t="shared" si="8"/>
        <v>0.90693113406669001</v>
      </c>
      <c r="J57" s="16">
        <f t="shared" si="9"/>
        <v>1.4626672678908501</v>
      </c>
      <c r="K57" s="16">
        <f t="shared" si="10"/>
        <v>-4.2425688938034244E-2</v>
      </c>
    </row>
    <row r="58" spans="1:12">
      <c r="A58" s="22">
        <f t="shared" si="4"/>
        <v>57</v>
      </c>
      <c r="B58" s="38">
        <v>34.333934000534342</v>
      </c>
      <c r="C58" s="38">
        <v>31.086036733958316</v>
      </c>
      <c r="E58" s="24">
        <f t="shared" si="5"/>
        <v>1.5357235679710126</v>
      </c>
      <c r="F58" s="24">
        <f t="shared" si="6"/>
        <v>1.4925653558711114</v>
      </c>
      <c r="G58" s="23"/>
      <c r="H58" s="25">
        <f t="shared" si="7"/>
        <v>32.709985367246333</v>
      </c>
      <c r="I58" s="26">
        <f t="shared" si="8"/>
        <v>0.90540270548299306</v>
      </c>
      <c r="J58" s="16">
        <f t="shared" si="9"/>
        <v>1.5146803498441626</v>
      </c>
      <c r="K58" s="16">
        <f t="shared" si="10"/>
        <v>-4.3158212099901429E-2</v>
      </c>
    </row>
    <row r="59" spans="1:12">
      <c r="A59" s="22">
        <f t="shared" si="4"/>
        <v>58</v>
      </c>
      <c r="B59" s="38">
        <v>31.103007751429182</v>
      </c>
      <c r="C59" s="38">
        <v>27.538026546619623</v>
      </c>
      <c r="E59" s="24">
        <f t="shared" si="5"/>
        <v>1.4928023885987833</v>
      </c>
      <c r="F59" s="24">
        <f t="shared" si="6"/>
        <v>1.4399328142570582</v>
      </c>
      <c r="G59" s="23"/>
      <c r="H59" s="25">
        <f t="shared" si="7"/>
        <v>29.320517149024404</v>
      </c>
      <c r="I59" s="26">
        <f t="shared" si="8"/>
        <v>0.8853814642847283</v>
      </c>
      <c r="J59" s="16">
        <f t="shared" si="9"/>
        <v>1.467171626030036</v>
      </c>
      <c r="K59" s="16">
        <f t="shared" si="10"/>
        <v>-5.2869574341724901E-2</v>
      </c>
    </row>
    <row r="60" spans="1:12">
      <c r="A60" s="22">
        <f t="shared" si="4"/>
        <v>59</v>
      </c>
      <c r="B60" s="38">
        <v>32.411290940479155</v>
      </c>
      <c r="C60" s="38">
        <v>31.321665143088225</v>
      </c>
      <c r="E60" s="24">
        <f t="shared" si="5"/>
        <v>1.5106963293093194</v>
      </c>
      <c r="F60" s="24">
        <f t="shared" si="6"/>
        <v>1.4958448422502684</v>
      </c>
      <c r="G60" s="23"/>
      <c r="H60" s="25">
        <f t="shared" si="7"/>
        <v>31.86647804178369</v>
      </c>
      <c r="I60" s="26">
        <f t="shared" si="8"/>
        <v>0.96638128979830074</v>
      </c>
      <c r="J60" s="16">
        <f t="shared" si="9"/>
        <v>1.5033340668768893</v>
      </c>
      <c r="K60" s="16">
        <f t="shared" si="10"/>
        <v>-1.4851487059050981E-2</v>
      </c>
    </row>
    <row r="61" spans="1:12">
      <c r="A61" s="22">
        <f t="shared" si="4"/>
        <v>60</v>
      </c>
      <c r="B61" s="38">
        <v>44.151562165510796</v>
      </c>
      <c r="C61" s="38">
        <v>41.794425228189937</v>
      </c>
      <c r="E61" s="24">
        <f t="shared" si="5"/>
        <v>1.6449460743430047</v>
      </c>
      <c r="F61" s="24">
        <f t="shared" si="6"/>
        <v>1.6211183570358685</v>
      </c>
      <c r="G61" s="23"/>
      <c r="H61" s="25">
        <f t="shared" si="7"/>
        <v>42.972993696850367</v>
      </c>
      <c r="I61" s="26">
        <f t="shared" si="8"/>
        <v>0.94661260391003454</v>
      </c>
      <c r="J61" s="16">
        <f t="shared" si="9"/>
        <v>1.6331956096935487</v>
      </c>
      <c r="K61" s="16">
        <f t="shared" si="10"/>
        <v>-2.3827717307136297E-2</v>
      </c>
    </row>
    <row r="62" spans="1:12">
      <c r="A62" s="22">
        <f t="shared" si="4"/>
        <v>61</v>
      </c>
      <c r="B62" s="38">
        <v>29.406902822854335</v>
      </c>
      <c r="C62" s="38">
        <v>26.813166194252368</v>
      </c>
      <c r="E62" s="24">
        <f t="shared" si="5"/>
        <v>1.4684492863984466</v>
      </c>
      <c r="F62" s="24">
        <f t="shared" si="6"/>
        <v>1.4283481000516303</v>
      </c>
      <c r="G62" s="23"/>
      <c r="H62" s="25">
        <f t="shared" si="7"/>
        <v>28.110034508553351</v>
      </c>
      <c r="I62" s="26">
        <f t="shared" si="8"/>
        <v>0.91179837454401425</v>
      </c>
      <c r="J62" s="16">
        <f t="shared" si="9"/>
        <v>1.4488613787581024</v>
      </c>
      <c r="K62" s="16">
        <f t="shared" si="10"/>
        <v>-4.0101186346816323E-2</v>
      </c>
    </row>
    <row r="63" spans="1:12">
      <c r="A63" s="22">
        <f t="shared" si="4"/>
        <v>62</v>
      </c>
      <c r="B63" s="38">
        <v>19.365356496337487</v>
      </c>
      <c r="C63" s="38">
        <v>17.940396373309934</v>
      </c>
      <c r="E63" s="24">
        <f t="shared" si="5"/>
        <v>1.2870254963113659</v>
      </c>
      <c r="F63" s="24">
        <f t="shared" si="6"/>
        <v>1.2538320340726001</v>
      </c>
      <c r="G63" s="23"/>
      <c r="H63" s="25">
        <f t="shared" si="7"/>
        <v>18.65287643482371</v>
      </c>
      <c r="I63" s="26">
        <f t="shared" si="8"/>
        <v>0.92641704668349112</v>
      </c>
      <c r="J63" s="16">
        <f t="shared" si="9"/>
        <v>1.2707458132731941</v>
      </c>
      <c r="K63" s="16">
        <f t="shared" si="10"/>
        <v>-3.3193462238765632E-2</v>
      </c>
    </row>
    <row r="64" spans="1:12">
      <c r="A64" s="22">
        <f t="shared" si="4"/>
        <v>63</v>
      </c>
      <c r="B64" s="38">
        <v>48.048523117286457</v>
      </c>
      <c r="C64" s="38">
        <v>45.075214596413097</v>
      </c>
      <c r="E64" s="24">
        <f t="shared" si="5"/>
        <v>1.6816800431623102</v>
      </c>
      <c r="F64" s="24">
        <f t="shared" si="6"/>
        <v>1.6539378030109941</v>
      </c>
      <c r="G64" s="23"/>
      <c r="H64" s="25">
        <f t="shared" si="7"/>
        <v>46.561868856849777</v>
      </c>
      <c r="I64" s="26">
        <f t="shared" si="8"/>
        <v>0.93811862825386927</v>
      </c>
      <c r="J64" s="16">
        <f t="shared" si="9"/>
        <v>1.6680304032983784</v>
      </c>
      <c r="K64" s="16">
        <f t="shared" si="10"/>
        <v>-2.7742240151316263E-2</v>
      </c>
    </row>
    <row r="65" spans="1:13">
      <c r="A65" s="22">
        <f t="shared" si="4"/>
        <v>64</v>
      </c>
      <c r="B65" s="38">
        <v>33.23140883228784</v>
      </c>
      <c r="C65" s="38">
        <v>28.625295253703392</v>
      </c>
      <c r="E65" s="24">
        <f t="shared" si="5"/>
        <v>1.5215487534098824</v>
      </c>
      <c r="F65" s="24">
        <f t="shared" si="6"/>
        <v>1.4567499748725854</v>
      </c>
      <c r="G65" s="23"/>
      <c r="H65" s="25">
        <f t="shared" si="7"/>
        <v>30.928352042995616</v>
      </c>
      <c r="I65" s="26">
        <f t="shared" si="8"/>
        <v>0.86139276845497081</v>
      </c>
      <c r="J65" s="16">
        <f t="shared" si="9"/>
        <v>1.4903567800839943</v>
      </c>
      <c r="K65" s="16">
        <f t="shared" si="10"/>
        <v>-6.4798778537297055E-2</v>
      </c>
    </row>
    <row r="66" spans="1:13">
      <c r="A66" s="22">
        <f t="shared" si="4"/>
        <v>65</v>
      </c>
      <c r="B66" s="38">
        <v>17.613601858455773</v>
      </c>
      <c r="C66" s="38">
        <v>15.351711894493372</v>
      </c>
      <c r="E66" s="24">
        <f t="shared" si="5"/>
        <v>1.2458481752347486</v>
      </c>
      <c r="F66" s="24">
        <f t="shared" si="6"/>
        <v>1.1861568114013459</v>
      </c>
      <c r="G66" s="23"/>
      <c r="H66" s="25">
        <f t="shared" si="7"/>
        <v>16.482656876474572</v>
      </c>
      <c r="I66" s="26">
        <f t="shared" si="8"/>
        <v>0.87158276983100225</v>
      </c>
      <c r="J66" s="16">
        <f t="shared" si="9"/>
        <v>1.2170272179065957</v>
      </c>
      <c r="K66" s="16">
        <f t="shared" si="10"/>
        <v>-5.9691363833402733E-2</v>
      </c>
    </row>
    <row r="67" spans="1:13">
      <c r="A67" s="22">
        <f t="shared" si="4"/>
        <v>66</v>
      </c>
      <c r="B67" s="38">
        <v>38.738253885069646</v>
      </c>
      <c r="C67" s="38">
        <v>34.012143075532386</v>
      </c>
      <c r="E67" s="24">
        <f t="shared" si="5"/>
        <v>1.5881400411334929</v>
      </c>
      <c r="F67" s="24">
        <f t="shared" si="6"/>
        <v>1.5316339973121778</v>
      </c>
      <c r="G67" s="23"/>
      <c r="H67" s="25">
        <f t="shared" si="7"/>
        <v>36.375198480301016</v>
      </c>
      <c r="I67" s="26">
        <f t="shared" si="8"/>
        <v>0.877998868416762</v>
      </c>
      <c r="J67" s="16">
        <f t="shared" si="9"/>
        <v>1.5608053717166943</v>
      </c>
      <c r="K67" s="16">
        <f t="shared" si="10"/>
        <v>-5.6506043821315161E-2</v>
      </c>
    </row>
    <row r="68" spans="1:13">
      <c r="A68" s="22">
        <f t="shared" ref="A68:A76" si="11">A67+1</f>
        <v>67</v>
      </c>
      <c r="B68" s="38">
        <v>54.089043939063856</v>
      </c>
      <c r="C68" s="38">
        <v>50.060443405050442</v>
      </c>
      <c r="E68" s="24">
        <f t="shared" si="5"/>
        <v>1.7331093050571784</v>
      </c>
      <c r="F68" s="24">
        <f t="shared" si="6"/>
        <v>1.6994946920064</v>
      </c>
      <c r="G68" s="23"/>
      <c r="H68" s="25">
        <f t="shared" si="7"/>
        <v>52.074743672057153</v>
      </c>
      <c r="I68" s="26">
        <f t="shared" si="8"/>
        <v>0.92551910256443071</v>
      </c>
      <c r="J68" s="16">
        <f t="shared" si="9"/>
        <v>1.716627140893713</v>
      </c>
      <c r="K68" s="16">
        <f t="shared" si="10"/>
        <v>-3.3614613050778432E-2</v>
      </c>
    </row>
    <row r="69" spans="1:13">
      <c r="A69" s="22">
        <f t="shared" si="11"/>
        <v>68</v>
      </c>
      <c r="B69" s="38">
        <v>20.707323718287022</v>
      </c>
      <c r="C69" s="38">
        <v>18.769691700197512</v>
      </c>
      <c r="E69" s="24">
        <f t="shared" si="5"/>
        <v>1.3161239728921934</v>
      </c>
      <c r="F69" s="24">
        <f t="shared" si="6"/>
        <v>1.2734571392168386</v>
      </c>
      <c r="G69" s="23"/>
      <c r="H69" s="25">
        <f t="shared" si="7"/>
        <v>19.738507709242267</v>
      </c>
      <c r="I69" s="26">
        <f t="shared" si="8"/>
        <v>0.90642769464320727</v>
      </c>
      <c r="J69" s="16">
        <f t="shared" si="9"/>
        <v>1.2953143156011064</v>
      </c>
      <c r="K69" s="16">
        <f t="shared" si="10"/>
        <v>-4.2666833675354753E-2</v>
      </c>
    </row>
    <row r="70" spans="1:13">
      <c r="A70" s="22">
        <f t="shared" si="11"/>
        <v>69</v>
      </c>
      <c r="B70" s="38">
        <v>23.52546827862475</v>
      </c>
      <c r="C70" s="38">
        <v>19.611886736434332</v>
      </c>
      <c r="E70" s="24">
        <f t="shared" si="5"/>
        <v>1.3715382768941358</v>
      </c>
      <c r="F70" s="24">
        <f t="shared" si="6"/>
        <v>1.2925193764218048</v>
      </c>
      <c r="G70" s="23"/>
      <c r="H70" s="25">
        <f t="shared" si="7"/>
        <v>21.568677507529543</v>
      </c>
      <c r="I70" s="26">
        <f t="shared" si="8"/>
        <v>0.83364490364911037</v>
      </c>
      <c r="J70" s="16">
        <f t="shared" si="9"/>
        <v>1.3338235169713346</v>
      </c>
      <c r="K70" s="16">
        <f t="shared" si="10"/>
        <v>-7.9018900472331108E-2</v>
      </c>
    </row>
    <row r="71" spans="1:13">
      <c r="A71" s="22">
        <f t="shared" si="11"/>
        <v>70</v>
      </c>
      <c r="B71" s="38">
        <v>18.528090901793362</v>
      </c>
      <c r="C71" s="38">
        <v>16.021746336347867</v>
      </c>
      <c r="E71" s="24">
        <f t="shared" si="5"/>
        <v>1.2678306727711337</v>
      </c>
      <c r="F71" s="24">
        <f t="shared" si="6"/>
        <v>1.2047098515050607</v>
      </c>
      <c r="G71" s="23"/>
      <c r="H71" s="25">
        <f t="shared" si="7"/>
        <v>17.274918619070615</v>
      </c>
      <c r="I71" s="26">
        <f t="shared" si="8"/>
        <v>0.86472731709218342</v>
      </c>
      <c r="J71" s="16">
        <f t="shared" si="9"/>
        <v>1.2374160101202265</v>
      </c>
      <c r="K71" s="16">
        <f t="shared" si="10"/>
        <v>-6.3120821266072893E-2</v>
      </c>
    </row>
    <row r="72" spans="1:13">
      <c r="A72" s="22">
        <f t="shared" si="11"/>
        <v>71</v>
      </c>
      <c r="B72" s="38">
        <v>41.323766355574179</v>
      </c>
      <c r="C72" s="38">
        <v>39.454915956949939</v>
      </c>
      <c r="E72" s="24">
        <f t="shared" si="5"/>
        <v>1.6161998973804768</v>
      </c>
      <c r="F72" s="24">
        <f t="shared" si="6"/>
        <v>1.5961011226269521</v>
      </c>
      <c r="G72" s="23"/>
      <c r="H72" s="25">
        <f t="shared" si="7"/>
        <v>40.389341156262063</v>
      </c>
      <c r="I72" s="26">
        <f t="shared" si="8"/>
        <v>0.95477540980791675</v>
      </c>
      <c r="J72" s="16">
        <f t="shared" si="9"/>
        <v>1.6062667688784915</v>
      </c>
      <c r="K72" s="16">
        <f t="shared" si="10"/>
        <v>-2.0098774753524597E-2</v>
      </c>
    </row>
    <row r="73" spans="1:13">
      <c r="A73" s="22">
        <f t="shared" si="11"/>
        <v>72</v>
      </c>
      <c r="B73" s="38">
        <v>55.332486216175418</v>
      </c>
      <c r="C73" s="38">
        <v>49.399923192395505</v>
      </c>
      <c r="E73" s="24">
        <f t="shared" si="5"/>
        <v>1.74298018450491</v>
      </c>
      <c r="F73" s="24">
        <f t="shared" si="6"/>
        <v>1.693726273677802</v>
      </c>
      <c r="G73" s="23"/>
      <c r="H73" s="25">
        <f t="shared" si="7"/>
        <v>52.366204704285465</v>
      </c>
      <c r="I73" s="26">
        <f t="shared" si="8"/>
        <v>0.89278336417773974</v>
      </c>
      <c r="J73" s="16">
        <f t="shared" si="9"/>
        <v>1.7190510990931063</v>
      </c>
      <c r="K73" s="16">
        <f t="shared" si="10"/>
        <v>-4.9253910827107804E-2</v>
      </c>
    </row>
    <row r="74" spans="1:13">
      <c r="A74" s="22">
        <f t="shared" si="11"/>
        <v>73</v>
      </c>
      <c r="B74" s="38">
        <v>43.550768481068836</v>
      </c>
      <c r="C74" s="38">
        <v>38.257166158617828</v>
      </c>
      <c r="E74" s="24">
        <f t="shared" si="5"/>
        <v>1.6389958228142454</v>
      </c>
      <c r="F74" s="24">
        <f t="shared" si="6"/>
        <v>1.5827127971796289</v>
      </c>
      <c r="G74" s="23"/>
      <c r="H74" s="25">
        <f t="shared" si="7"/>
        <v>40.903967319843332</v>
      </c>
      <c r="I74" s="26">
        <f t="shared" si="8"/>
        <v>0.87844985273331988</v>
      </c>
      <c r="J74" s="16">
        <f t="shared" si="9"/>
        <v>1.611765432739765</v>
      </c>
      <c r="K74" s="16">
        <f t="shared" si="10"/>
        <v>-5.6283025634616499E-2</v>
      </c>
    </row>
    <row r="75" spans="1:13">
      <c r="A75" s="22">
        <f t="shared" si="11"/>
        <v>74</v>
      </c>
      <c r="B75" s="38">
        <v>28.697977960129581</v>
      </c>
      <c r="C75" s="38">
        <v>25.949999443171919</v>
      </c>
      <c r="E75" s="24">
        <f t="shared" si="5"/>
        <v>1.4578512977202471</v>
      </c>
      <c r="F75" s="24">
        <f t="shared" si="6"/>
        <v>1.414137352865503</v>
      </c>
      <c r="G75" s="23"/>
      <c r="H75" s="25">
        <f t="shared" si="7"/>
        <v>27.323988701650748</v>
      </c>
      <c r="I75" s="26">
        <f t="shared" si="8"/>
        <v>0.90424487325290093</v>
      </c>
      <c r="J75" s="16">
        <f t="shared" si="9"/>
        <v>1.4365440970839449</v>
      </c>
      <c r="K75" s="16">
        <f t="shared" si="10"/>
        <v>-4.3713944854744113E-2</v>
      </c>
    </row>
    <row r="76" spans="1:13">
      <c r="A76" s="22">
        <f t="shared" si="11"/>
        <v>75</v>
      </c>
      <c r="B76" s="38">
        <v>27.992760437917212</v>
      </c>
      <c r="C76" s="38">
        <v>26.178047725320859</v>
      </c>
      <c r="E76" s="24">
        <f t="shared" si="5"/>
        <v>1.4470457274709014</v>
      </c>
      <c r="F76" s="24">
        <f t="shared" si="6"/>
        <v>1.4179372551354803</v>
      </c>
      <c r="G76" s="23"/>
      <c r="H76" s="25">
        <f t="shared" si="7"/>
        <v>27.085404081619036</v>
      </c>
      <c r="I76" s="26">
        <f t="shared" si="8"/>
        <v>0.93517207005643288</v>
      </c>
      <c r="J76" s="16">
        <f t="shared" si="9"/>
        <v>1.4327353191223475</v>
      </c>
      <c r="K76" s="16">
        <f t="shared" si="10"/>
        <v>-2.9108472335421274E-2</v>
      </c>
    </row>
    <row r="77" spans="1:13">
      <c r="A77" s="33"/>
      <c r="B77" s="33"/>
      <c r="C77" s="33"/>
      <c r="D77" s="33"/>
      <c r="E77" s="33"/>
      <c r="F77" s="33"/>
      <c r="G77" s="33"/>
      <c r="H77" s="34"/>
      <c r="I77" s="34"/>
      <c r="J77" s="34"/>
      <c r="K77" s="34"/>
      <c r="L77" s="34"/>
      <c r="M77" s="34"/>
    </row>
    <row r="78" spans="1:13">
      <c r="A78" s="33"/>
      <c r="B78" s="33"/>
      <c r="C78" s="33"/>
      <c r="D78" s="33"/>
      <c r="E78" s="33"/>
      <c r="F78" s="33"/>
      <c r="G78" s="33"/>
      <c r="H78" s="34"/>
      <c r="I78" s="34"/>
      <c r="J78" s="34"/>
      <c r="K78" s="34"/>
      <c r="L78" s="34"/>
      <c r="M78" s="34"/>
    </row>
    <row r="79" spans="1:13">
      <c r="A79" s="33"/>
      <c r="B79" s="33"/>
      <c r="C79" s="33"/>
      <c r="D79" s="33"/>
      <c r="E79" s="33"/>
      <c r="F79" s="33"/>
      <c r="G79" s="33"/>
      <c r="H79" s="34"/>
      <c r="I79" s="34"/>
      <c r="J79" s="34"/>
      <c r="K79" s="34"/>
      <c r="L79" s="34"/>
      <c r="M79" s="34"/>
    </row>
    <row r="80" spans="1:13">
      <c r="A80" s="33"/>
      <c r="B80" s="33"/>
      <c r="C80" s="33"/>
      <c r="D80" s="33"/>
      <c r="E80" s="33"/>
      <c r="F80" s="33"/>
      <c r="G80" s="33"/>
      <c r="H80" s="34"/>
      <c r="I80" s="34"/>
      <c r="J80" s="34"/>
      <c r="K80" s="34"/>
      <c r="L80" s="34"/>
      <c r="M80" s="34"/>
    </row>
    <row r="81" spans="1:13">
      <c r="A81" s="33"/>
      <c r="B81" s="33"/>
      <c r="C81" s="33"/>
      <c r="D81" s="33"/>
      <c r="E81" s="33"/>
      <c r="F81" s="33"/>
      <c r="G81" s="33"/>
      <c r="H81" s="34"/>
      <c r="I81" s="34"/>
      <c r="J81" s="34"/>
      <c r="K81" s="34"/>
      <c r="L81" s="34"/>
      <c r="M81" s="34"/>
    </row>
    <row r="82" spans="1:13">
      <c r="A82" s="33"/>
      <c r="B82" s="33"/>
      <c r="C82" s="33"/>
      <c r="D82" s="33"/>
      <c r="E82" s="33"/>
      <c r="F82" s="33"/>
      <c r="G82" s="33"/>
      <c r="H82" s="34"/>
      <c r="I82" s="34"/>
      <c r="J82" s="34"/>
      <c r="K82" s="34"/>
      <c r="L82" s="34"/>
      <c r="M82" s="34"/>
    </row>
    <row r="83" spans="1:13">
      <c r="A83" s="33"/>
      <c r="B83" s="33"/>
      <c r="C83" s="33"/>
      <c r="D83" s="33"/>
      <c r="E83" s="33"/>
      <c r="F83" s="33"/>
      <c r="G83" s="33"/>
      <c r="H83" s="34"/>
      <c r="I83" s="34"/>
      <c r="J83" s="34"/>
      <c r="K83" s="34"/>
      <c r="L83" s="34"/>
      <c r="M83" s="34"/>
    </row>
    <row r="84" spans="1:13">
      <c r="A84" s="33"/>
      <c r="B84" s="33"/>
      <c r="C84" s="33"/>
      <c r="D84" s="33"/>
      <c r="E84" s="33"/>
      <c r="F84" s="33"/>
      <c r="G84" s="33"/>
      <c r="H84" s="34"/>
      <c r="I84" s="34"/>
      <c r="J84" s="34"/>
      <c r="K84" s="34"/>
      <c r="L84" s="34"/>
      <c r="M84" s="34"/>
    </row>
    <row r="85" spans="1:13">
      <c r="A85" s="33"/>
      <c r="B85" s="33"/>
      <c r="C85" s="33"/>
      <c r="D85" s="33"/>
      <c r="E85" s="33"/>
      <c r="F85" s="33"/>
      <c r="G85" s="33"/>
      <c r="H85" s="34"/>
      <c r="I85" s="34"/>
      <c r="J85" s="34"/>
      <c r="K85" s="34"/>
      <c r="L85" s="34"/>
      <c r="M85" s="34"/>
    </row>
    <row r="86" spans="1:13">
      <c r="A86" s="33"/>
      <c r="B86" s="33"/>
      <c r="C86" s="33"/>
      <c r="D86" s="33"/>
      <c r="E86" s="33"/>
      <c r="F86" s="33"/>
      <c r="G86" s="33"/>
      <c r="H86" s="34"/>
      <c r="I86" s="34"/>
      <c r="J86" s="34"/>
      <c r="K86" s="34"/>
      <c r="L86" s="34"/>
      <c r="M86" s="34"/>
    </row>
    <row r="87" spans="1:13">
      <c r="A87" s="33"/>
      <c r="B87" s="33"/>
      <c r="C87" s="33"/>
      <c r="D87" s="33"/>
      <c r="E87" s="33"/>
      <c r="F87" s="33"/>
      <c r="G87" s="33"/>
      <c r="H87" s="34"/>
      <c r="I87" s="34"/>
      <c r="J87" s="34"/>
      <c r="K87" s="34"/>
      <c r="L87" s="34"/>
      <c r="M87" s="34"/>
    </row>
    <row r="88" spans="1:13">
      <c r="A88" s="33"/>
      <c r="B88" s="33"/>
      <c r="C88" s="33"/>
      <c r="D88" s="33"/>
      <c r="E88" s="33"/>
      <c r="F88" s="33"/>
      <c r="G88" s="33"/>
      <c r="H88" s="34"/>
      <c r="I88" s="34"/>
      <c r="J88" s="34"/>
      <c r="K88" s="34"/>
      <c r="L88" s="34"/>
      <c r="M88" s="34"/>
    </row>
    <row r="89" spans="1:13">
      <c r="A89" s="33"/>
      <c r="B89" s="33"/>
      <c r="C89" s="33"/>
      <c r="D89" s="33"/>
      <c r="E89" s="33"/>
      <c r="F89" s="33"/>
      <c r="G89" s="33"/>
      <c r="H89" s="34"/>
      <c r="I89" s="34"/>
      <c r="J89" s="34"/>
      <c r="K89" s="34"/>
      <c r="L89" s="34"/>
      <c r="M89" s="34"/>
    </row>
    <row r="90" spans="1:13">
      <c r="A90" s="33"/>
      <c r="B90" s="33"/>
      <c r="C90" s="33"/>
      <c r="D90" s="33"/>
      <c r="E90" s="33"/>
      <c r="F90" s="33"/>
      <c r="G90" s="33"/>
      <c r="H90" s="34"/>
      <c r="I90" s="34"/>
      <c r="J90" s="34"/>
      <c r="K90" s="34"/>
      <c r="L90" s="34"/>
      <c r="M90" s="34"/>
    </row>
    <row r="91" spans="1:13">
      <c r="A91" s="33"/>
      <c r="B91" s="33"/>
      <c r="C91" s="33"/>
      <c r="D91" s="33"/>
      <c r="E91" s="33"/>
      <c r="F91" s="33"/>
      <c r="G91" s="33"/>
      <c r="H91" s="34"/>
      <c r="I91" s="34"/>
      <c r="J91" s="34"/>
      <c r="K91" s="34"/>
      <c r="L91" s="34"/>
      <c r="M91" s="34"/>
    </row>
    <row r="92" spans="1:13">
      <c r="A92" s="33"/>
      <c r="B92" s="33"/>
      <c r="C92" s="33"/>
      <c r="D92" s="33"/>
      <c r="E92" s="33"/>
      <c r="F92" s="33"/>
      <c r="G92" s="33"/>
      <c r="H92" s="34"/>
      <c r="I92" s="34"/>
      <c r="J92" s="34"/>
      <c r="K92" s="34"/>
      <c r="L92" s="34"/>
      <c r="M92" s="34"/>
    </row>
    <row r="93" spans="1:13">
      <c r="A93" s="33"/>
      <c r="B93" s="33"/>
      <c r="C93" s="33"/>
      <c r="D93" s="33"/>
      <c r="E93" s="33"/>
      <c r="F93" s="33"/>
      <c r="G93" s="33"/>
      <c r="H93" s="34"/>
      <c r="I93" s="34"/>
      <c r="J93" s="34"/>
      <c r="K93" s="34"/>
      <c r="L93" s="34"/>
      <c r="M93" s="34"/>
    </row>
    <row r="94" spans="1:13">
      <c r="A94" s="33"/>
      <c r="B94" s="33"/>
      <c r="C94" s="33"/>
      <c r="D94" s="33"/>
      <c r="E94" s="33"/>
      <c r="F94" s="33"/>
      <c r="G94" s="33"/>
      <c r="H94" s="34"/>
      <c r="I94" s="34"/>
      <c r="J94" s="34"/>
      <c r="K94" s="34"/>
      <c r="L94" s="34"/>
      <c r="M94" s="34"/>
    </row>
    <row r="95" spans="1:13">
      <c r="A95" s="33"/>
      <c r="B95" s="33"/>
      <c r="C95" s="33"/>
      <c r="D95" s="33"/>
      <c r="E95" s="33"/>
      <c r="F95" s="33"/>
      <c r="G95" s="33"/>
      <c r="H95" s="34"/>
      <c r="I95" s="34"/>
      <c r="J95" s="34"/>
      <c r="K95" s="34"/>
      <c r="L95" s="34"/>
      <c r="M95" s="34"/>
    </row>
    <row r="96" spans="1:13">
      <c r="A96" s="33"/>
      <c r="B96" s="33"/>
      <c r="C96" s="33"/>
      <c r="D96" s="33"/>
      <c r="E96" s="33"/>
      <c r="F96" s="33"/>
      <c r="G96" s="33"/>
      <c r="H96" s="34"/>
      <c r="I96" s="34"/>
      <c r="J96" s="34"/>
      <c r="K96" s="34"/>
      <c r="L96" s="34"/>
      <c r="M96" s="34"/>
    </row>
    <row r="97" spans="1:13">
      <c r="A97" s="33"/>
      <c r="B97" s="33"/>
      <c r="C97" s="33"/>
      <c r="D97" s="33"/>
      <c r="E97" s="33"/>
      <c r="F97" s="33"/>
      <c r="G97" s="33"/>
      <c r="H97" s="34"/>
      <c r="I97" s="34"/>
      <c r="J97" s="34"/>
      <c r="K97" s="34"/>
      <c r="L97" s="34"/>
      <c r="M97" s="34"/>
    </row>
    <row r="98" spans="1:13">
      <c r="A98" s="33"/>
      <c r="B98" s="33"/>
      <c r="C98" s="33"/>
      <c r="D98" s="33"/>
      <c r="E98" s="33"/>
      <c r="F98" s="33"/>
      <c r="G98" s="33"/>
      <c r="H98" s="34"/>
      <c r="I98" s="34"/>
      <c r="J98" s="34"/>
      <c r="K98" s="34"/>
      <c r="L98" s="34"/>
      <c r="M98" s="34"/>
    </row>
    <row r="99" spans="1:13">
      <c r="A99" s="33"/>
      <c r="B99" s="33"/>
      <c r="C99" s="33"/>
      <c r="D99" s="33"/>
      <c r="E99" s="33"/>
      <c r="F99" s="33"/>
      <c r="G99" s="33"/>
      <c r="H99" s="34"/>
      <c r="I99" s="34"/>
      <c r="J99" s="34"/>
      <c r="K99" s="34"/>
      <c r="L99" s="34"/>
      <c r="M99" s="34"/>
    </row>
    <row r="100" spans="1:13">
      <c r="A100" s="33"/>
      <c r="B100" s="33"/>
      <c r="C100" s="33"/>
      <c r="D100" s="33"/>
      <c r="E100" s="33"/>
      <c r="F100" s="33"/>
      <c r="G100" s="33"/>
      <c r="H100" s="34"/>
      <c r="I100" s="34"/>
      <c r="J100" s="34"/>
      <c r="K100" s="34"/>
      <c r="L100" s="34"/>
      <c r="M100" s="34"/>
    </row>
    <row r="101" spans="1:13">
      <c r="A101" s="33"/>
      <c r="B101" s="33"/>
      <c r="C101" s="33"/>
      <c r="D101" s="33"/>
      <c r="E101" s="33"/>
      <c r="F101" s="33"/>
      <c r="G101" s="33"/>
      <c r="H101" s="34"/>
      <c r="I101" s="34"/>
      <c r="J101" s="34"/>
      <c r="K101" s="34"/>
      <c r="L101" s="34"/>
      <c r="M101" s="34"/>
    </row>
    <row r="102" spans="1:13">
      <c r="A102" s="33"/>
      <c r="B102" s="33"/>
      <c r="C102" s="33"/>
      <c r="D102" s="33"/>
      <c r="E102" s="33"/>
      <c r="F102" s="33"/>
      <c r="G102" s="33"/>
      <c r="H102" s="34"/>
      <c r="I102" s="34"/>
      <c r="J102" s="34"/>
      <c r="K102" s="34"/>
      <c r="L102" s="34"/>
      <c r="M102" s="34"/>
    </row>
    <row r="103" spans="1:13">
      <c r="A103" s="33"/>
      <c r="B103" s="33"/>
      <c r="C103" s="33"/>
      <c r="D103" s="33"/>
      <c r="E103" s="33"/>
      <c r="F103" s="33"/>
      <c r="G103" s="33"/>
      <c r="H103" s="34"/>
      <c r="I103" s="34"/>
      <c r="J103" s="34"/>
      <c r="K103" s="34"/>
      <c r="L103" s="34"/>
      <c r="M103" s="34"/>
    </row>
    <row r="104" spans="1:13">
      <c r="A104" s="33"/>
      <c r="B104" s="33"/>
      <c r="C104" s="33"/>
      <c r="D104" s="33"/>
      <c r="E104" s="33"/>
      <c r="F104" s="33"/>
      <c r="G104" s="33"/>
      <c r="H104" s="34"/>
      <c r="I104" s="34"/>
      <c r="J104" s="34"/>
      <c r="K104" s="34"/>
      <c r="L104" s="34"/>
      <c r="M104" s="34"/>
    </row>
    <row r="105" spans="1:13">
      <c r="A105" s="33"/>
      <c r="B105" s="33"/>
      <c r="C105" s="33"/>
      <c r="D105" s="33"/>
      <c r="E105" s="33"/>
      <c r="F105" s="33"/>
      <c r="G105" s="33"/>
      <c r="H105" s="34"/>
      <c r="I105" s="34"/>
      <c r="J105" s="34"/>
      <c r="K105" s="34"/>
      <c r="L105" s="34"/>
      <c r="M105" s="34"/>
    </row>
    <row r="106" spans="1:13">
      <c r="A106" s="33"/>
      <c r="B106" s="33"/>
      <c r="C106" s="33"/>
      <c r="D106" s="33"/>
      <c r="E106" s="33"/>
      <c r="F106" s="33"/>
      <c r="G106" s="33"/>
      <c r="H106" s="34"/>
      <c r="I106" s="34"/>
      <c r="J106" s="34"/>
      <c r="K106" s="34"/>
      <c r="L106" s="34"/>
      <c r="M106" s="34"/>
    </row>
    <row r="107" spans="1:13">
      <c r="A107" s="33"/>
      <c r="B107" s="33"/>
      <c r="C107" s="33"/>
      <c r="D107" s="33"/>
      <c r="E107" s="33"/>
      <c r="F107" s="33"/>
      <c r="G107" s="33"/>
      <c r="H107" s="34"/>
      <c r="I107" s="34"/>
      <c r="J107" s="34"/>
      <c r="K107" s="34"/>
      <c r="L107" s="34"/>
      <c r="M107" s="34"/>
    </row>
    <row r="108" spans="1:13">
      <c r="A108" s="33"/>
      <c r="B108" s="33"/>
      <c r="C108" s="33"/>
      <c r="D108" s="33"/>
      <c r="E108" s="33"/>
      <c r="F108" s="33"/>
      <c r="G108" s="33"/>
      <c r="H108" s="34"/>
      <c r="I108" s="34"/>
      <c r="J108" s="34"/>
      <c r="K108" s="34"/>
      <c r="L108" s="34"/>
      <c r="M108" s="34"/>
    </row>
    <row r="109" spans="1:13">
      <c r="A109" s="33"/>
      <c r="B109" s="33"/>
      <c r="C109" s="33"/>
      <c r="D109" s="33"/>
      <c r="E109" s="33"/>
      <c r="F109" s="33"/>
      <c r="G109" s="33"/>
      <c r="H109" s="34"/>
      <c r="I109" s="34"/>
      <c r="J109" s="34"/>
      <c r="K109" s="34"/>
      <c r="L109" s="34"/>
      <c r="M109" s="34"/>
    </row>
    <row r="110" spans="1:13">
      <c r="A110" s="33"/>
      <c r="B110" s="33"/>
      <c r="C110" s="33"/>
      <c r="D110" s="33"/>
      <c r="E110" s="33"/>
      <c r="F110" s="33"/>
      <c r="G110" s="33"/>
      <c r="H110" s="34"/>
      <c r="I110" s="34"/>
      <c r="J110" s="34"/>
      <c r="K110" s="34"/>
      <c r="L110" s="34"/>
      <c r="M110" s="34"/>
    </row>
    <row r="111" spans="1:13">
      <c r="A111" s="33"/>
      <c r="B111" s="33"/>
      <c r="C111" s="33"/>
      <c r="D111" s="33"/>
      <c r="E111" s="33"/>
      <c r="F111" s="33"/>
      <c r="G111" s="33"/>
      <c r="H111" s="34"/>
      <c r="I111" s="34"/>
      <c r="J111" s="34"/>
      <c r="K111" s="34"/>
      <c r="L111" s="34"/>
      <c r="M111" s="34"/>
    </row>
    <row r="112" spans="1:13">
      <c r="A112" s="33"/>
      <c r="B112" s="33"/>
      <c r="C112" s="33"/>
      <c r="D112" s="33"/>
      <c r="E112" s="33"/>
      <c r="F112" s="33"/>
      <c r="G112" s="33"/>
      <c r="H112" s="34"/>
      <c r="I112" s="34"/>
      <c r="J112" s="34"/>
      <c r="K112" s="34"/>
      <c r="L112" s="34"/>
      <c r="M112" s="34"/>
    </row>
    <row r="113" spans="1:13">
      <c r="A113" s="33"/>
      <c r="B113" s="33"/>
      <c r="C113" s="33"/>
      <c r="D113" s="33"/>
      <c r="E113" s="33"/>
      <c r="F113" s="33"/>
      <c r="G113" s="33"/>
      <c r="H113" s="34"/>
      <c r="I113" s="34"/>
      <c r="J113" s="34"/>
      <c r="K113" s="34"/>
      <c r="L113" s="34"/>
      <c r="M113" s="34"/>
    </row>
    <row r="114" spans="1:13">
      <c r="A114" s="33"/>
      <c r="B114" s="33"/>
      <c r="C114" s="33"/>
      <c r="D114" s="33"/>
      <c r="E114" s="33"/>
      <c r="F114" s="33"/>
      <c r="G114" s="33"/>
      <c r="H114" s="34"/>
      <c r="I114" s="34"/>
      <c r="J114" s="34"/>
      <c r="K114" s="34"/>
      <c r="L114" s="34"/>
      <c r="M114" s="34"/>
    </row>
    <row r="115" spans="1:13">
      <c r="A115" s="33"/>
      <c r="B115" s="33"/>
      <c r="C115" s="33"/>
      <c r="D115" s="33"/>
      <c r="E115" s="33"/>
      <c r="F115" s="33"/>
      <c r="G115" s="33"/>
      <c r="H115" s="34"/>
      <c r="I115" s="34"/>
      <c r="J115" s="34"/>
      <c r="K115" s="34"/>
      <c r="L115" s="34"/>
      <c r="M115" s="34"/>
    </row>
    <row r="116" spans="1:13">
      <c r="A116" s="33"/>
      <c r="B116" s="33"/>
      <c r="C116" s="33"/>
      <c r="D116" s="33"/>
      <c r="E116" s="33"/>
      <c r="F116" s="33"/>
      <c r="G116" s="33"/>
      <c r="H116" s="34"/>
      <c r="I116" s="34"/>
      <c r="J116" s="34"/>
      <c r="K116" s="34"/>
      <c r="L116" s="34"/>
      <c r="M116" s="34"/>
    </row>
    <row r="117" spans="1:13">
      <c r="A117" s="33"/>
      <c r="B117" s="33"/>
      <c r="C117" s="33"/>
      <c r="D117" s="33"/>
      <c r="E117" s="33"/>
      <c r="F117" s="33"/>
      <c r="G117" s="33"/>
      <c r="H117" s="34"/>
      <c r="I117" s="34"/>
      <c r="J117" s="34"/>
      <c r="K117" s="34"/>
      <c r="L117" s="34"/>
      <c r="M117" s="34"/>
    </row>
    <row r="118" spans="1:13">
      <c r="A118" s="33"/>
      <c r="B118" s="33"/>
      <c r="C118" s="33"/>
      <c r="D118" s="33"/>
      <c r="E118" s="33"/>
      <c r="F118" s="33"/>
      <c r="G118" s="33"/>
      <c r="H118" s="34"/>
      <c r="I118" s="34"/>
      <c r="J118" s="34"/>
      <c r="K118" s="34"/>
      <c r="L118" s="34"/>
      <c r="M118" s="34"/>
    </row>
    <row r="119" spans="1:13">
      <c r="A119" s="33"/>
      <c r="B119" s="33"/>
      <c r="C119" s="33"/>
      <c r="D119" s="33"/>
      <c r="E119" s="33"/>
      <c r="F119" s="33"/>
      <c r="G119" s="33"/>
      <c r="H119" s="34"/>
      <c r="I119" s="34"/>
      <c r="J119" s="34"/>
      <c r="K119" s="34"/>
      <c r="L119" s="34"/>
      <c r="M119" s="34"/>
    </row>
    <row r="120" spans="1:13">
      <c r="A120" s="33"/>
      <c r="B120" s="33"/>
      <c r="C120" s="33"/>
      <c r="D120" s="33"/>
      <c r="E120" s="33"/>
      <c r="F120" s="33"/>
      <c r="G120" s="33"/>
      <c r="H120" s="34"/>
      <c r="I120" s="34"/>
      <c r="J120" s="34"/>
      <c r="K120" s="34"/>
      <c r="L120" s="34"/>
      <c r="M120" s="34"/>
    </row>
    <row r="121" spans="1:13">
      <c r="A121" s="33"/>
      <c r="B121" s="33"/>
      <c r="C121" s="33"/>
      <c r="D121" s="33"/>
      <c r="E121" s="33"/>
      <c r="F121" s="33"/>
      <c r="G121" s="33"/>
      <c r="H121" s="34"/>
      <c r="I121" s="34"/>
      <c r="J121" s="34"/>
      <c r="K121" s="34"/>
      <c r="L121" s="34"/>
      <c r="M121" s="34"/>
    </row>
    <row r="122" spans="1:13">
      <c r="A122" s="33"/>
      <c r="B122" s="33"/>
      <c r="C122" s="33"/>
      <c r="D122" s="33"/>
      <c r="E122" s="33"/>
      <c r="F122" s="33"/>
      <c r="G122" s="33"/>
      <c r="H122" s="34"/>
      <c r="I122" s="34"/>
      <c r="J122" s="34"/>
      <c r="K122" s="34"/>
      <c r="L122" s="34"/>
      <c r="M122" s="34"/>
    </row>
    <row r="123" spans="1:13">
      <c r="A123" s="33"/>
      <c r="B123" s="33"/>
      <c r="C123" s="33"/>
      <c r="D123" s="33"/>
      <c r="E123" s="33"/>
      <c r="F123" s="33"/>
      <c r="G123" s="33"/>
      <c r="H123" s="34"/>
      <c r="I123" s="34"/>
      <c r="J123" s="34"/>
      <c r="K123" s="34"/>
      <c r="L123" s="34"/>
      <c r="M123" s="34"/>
    </row>
    <row r="124" spans="1:13">
      <c r="A124" s="33"/>
      <c r="B124" s="33"/>
      <c r="C124" s="33"/>
      <c r="D124" s="33"/>
      <c r="E124" s="33"/>
      <c r="F124" s="33"/>
      <c r="G124" s="33"/>
      <c r="H124" s="34"/>
      <c r="I124" s="34"/>
      <c r="J124" s="34"/>
      <c r="K124" s="34"/>
      <c r="L124" s="34"/>
      <c r="M124" s="34"/>
    </row>
    <row r="125" spans="1:13">
      <c r="A125" s="33"/>
      <c r="B125" s="33"/>
      <c r="C125" s="33"/>
      <c r="D125" s="33"/>
      <c r="E125" s="33"/>
      <c r="F125" s="33"/>
      <c r="G125" s="33"/>
      <c r="H125" s="34"/>
      <c r="I125" s="34"/>
      <c r="J125" s="34"/>
      <c r="K125" s="34"/>
      <c r="L125" s="34"/>
      <c r="M125" s="34"/>
    </row>
    <row r="126" spans="1:13">
      <c r="A126" s="33"/>
      <c r="B126" s="33"/>
      <c r="C126" s="33"/>
      <c r="D126" s="33"/>
      <c r="E126" s="33"/>
      <c r="F126" s="33"/>
      <c r="G126" s="33"/>
      <c r="H126" s="34"/>
      <c r="I126" s="34"/>
      <c r="J126" s="34"/>
      <c r="K126" s="34"/>
      <c r="L126" s="34"/>
      <c r="M126" s="34"/>
    </row>
    <row r="127" spans="1:13">
      <c r="A127" s="33"/>
      <c r="B127" s="33"/>
      <c r="C127" s="33"/>
      <c r="D127" s="33"/>
      <c r="E127" s="33"/>
      <c r="F127" s="33"/>
      <c r="G127" s="33"/>
      <c r="H127" s="34"/>
      <c r="I127" s="34"/>
      <c r="J127" s="34"/>
      <c r="K127" s="34"/>
      <c r="L127" s="34"/>
      <c r="M127" s="34"/>
    </row>
    <row r="128" spans="1:13">
      <c r="A128" s="33"/>
      <c r="B128" s="33"/>
      <c r="C128" s="33"/>
      <c r="D128" s="33"/>
      <c r="E128" s="33"/>
      <c r="F128" s="33"/>
      <c r="G128" s="33"/>
      <c r="H128" s="34"/>
      <c r="I128" s="34"/>
      <c r="J128" s="34"/>
      <c r="K128" s="34"/>
      <c r="L128" s="34"/>
      <c r="M128" s="34"/>
    </row>
    <row r="129" spans="1:13">
      <c r="A129" s="33"/>
      <c r="B129" s="33"/>
      <c r="C129" s="33"/>
      <c r="D129" s="33"/>
      <c r="E129" s="33"/>
      <c r="F129" s="33"/>
      <c r="G129" s="33"/>
      <c r="H129" s="34"/>
      <c r="I129" s="34"/>
      <c r="J129" s="34"/>
      <c r="K129" s="34"/>
      <c r="L129" s="34"/>
      <c r="M129" s="34"/>
    </row>
    <row r="130" spans="1:13">
      <c r="A130" s="33"/>
      <c r="B130" s="33"/>
      <c r="C130" s="33"/>
      <c r="D130" s="33"/>
      <c r="E130" s="33"/>
      <c r="F130" s="33"/>
      <c r="G130" s="33"/>
      <c r="H130" s="34"/>
      <c r="I130" s="34"/>
      <c r="J130" s="34"/>
      <c r="K130" s="34"/>
      <c r="L130" s="34"/>
      <c r="M130" s="34"/>
    </row>
    <row r="131" spans="1:13">
      <c r="A131" s="33"/>
      <c r="B131" s="33"/>
      <c r="C131" s="33"/>
      <c r="D131" s="33"/>
      <c r="E131" s="33"/>
      <c r="F131" s="33"/>
      <c r="G131" s="33"/>
      <c r="H131" s="34"/>
      <c r="I131" s="34"/>
      <c r="J131" s="34"/>
      <c r="K131" s="34"/>
      <c r="L131" s="34"/>
      <c r="M131" s="34"/>
    </row>
    <row r="132" spans="1:13">
      <c r="A132" s="33"/>
      <c r="B132" s="33"/>
      <c r="C132" s="33"/>
      <c r="D132" s="33"/>
      <c r="E132" s="33"/>
      <c r="F132" s="33"/>
      <c r="G132" s="33"/>
      <c r="H132" s="34"/>
      <c r="I132" s="34"/>
      <c r="J132" s="34"/>
      <c r="K132" s="34"/>
      <c r="L132" s="34"/>
      <c r="M132" s="34"/>
    </row>
    <row r="133" spans="1:13">
      <c r="A133" s="33"/>
      <c r="B133" s="33"/>
      <c r="C133" s="33"/>
      <c r="D133" s="33"/>
      <c r="E133" s="33"/>
      <c r="F133" s="33"/>
      <c r="G133" s="33"/>
      <c r="H133" s="34"/>
      <c r="I133" s="34"/>
      <c r="J133" s="34"/>
      <c r="K133" s="34"/>
      <c r="L133" s="34"/>
      <c r="M133" s="34"/>
    </row>
    <row r="134" spans="1:13">
      <c r="A134" s="33"/>
      <c r="B134" s="33"/>
      <c r="C134" s="33"/>
      <c r="D134" s="33"/>
      <c r="E134" s="33"/>
      <c r="F134" s="33"/>
      <c r="G134" s="33"/>
      <c r="H134" s="34"/>
      <c r="I134" s="34"/>
      <c r="J134" s="34"/>
      <c r="K134" s="34"/>
      <c r="L134" s="34"/>
      <c r="M134" s="34"/>
    </row>
    <row r="135" spans="1:13">
      <c r="A135" s="33"/>
      <c r="B135" s="33"/>
      <c r="C135" s="33"/>
      <c r="D135" s="33"/>
      <c r="E135" s="33"/>
      <c r="F135" s="33"/>
      <c r="G135" s="33"/>
      <c r="H135" s="34"/>
      <c r="I135" s="34"/>
      <c r="J135" s="34"/>
      <c r="K135" s="34"/>
      <c r="L135" s="34"/>
      <c r="M135" s="34"/>
    </row>
    <row r="136" spans="1:13">
      <c r="A136" s="33"/>
      <c r="B136" s="33"/>
      <c r="C136" s="33"/>
      <c r="D136" s="33"/>
      <c r="E136" s="33"/>
      <c r="F136" s="33"/>
      <c r="G136" s="33"/>
      <c r="H136" s="34"/>
      <c r="I136" s="34"/>
      <c r="J136" s="34"/>
      <c r="K136" s="34"/>
      <c r="L136" s="34"/>
      <c r="M136" s="34"/>
    </row>
    <row r="137" spans="1:13">
      <c r="A137" s="33"/>
      <c r="B137" s="33"/>
      <c r="C137" s="33"/>
      <c r="D137" s="33"/>
      <c r="E137" s="33"/>
      <c r="F137" s="33"/>
      <c r="G137" s="33"/>
      <c r="H137" s="34"/>
      <c r="I137" s="34"/>
      <c r="J137" s="34"/>
      <c r="K137" s="34"/>
      <c r="L137" s="34"/>
      <c r="M137" s="34"/>
    </row>
    <row r="138" spans="1:13">
      <c r="A138" s="33"/>
      <c r="B138" s="33"/>
      <c r="C138" s="33"/>
      <c r="D138" s="33"/>
      <c r="E138" s="33"/>
      <c r="F138" s="33"/>
      <c r="G138" s="33"/>
      <c r="H138" s="34"/>
      <c r="I138" s="34"/>
      <c r="J138" s="34"/>
      <c r="K138" s="34"/>
      <c r="L138" s="34"/>
      <c r="M138" s="34"/>
    </row>
    <row r="139" spans="1:13">
      <c r="A139" s="33"/>
      <c r="B139" s="33"/>
      <c r="C139" s="33"/>
      <c r="D139" s="33"/>
      <c r="E139" s="33"/>
      <c r="F139" s="33"/>
      <c r="G139" s="33"/>
      <c r="H139" s="34"/>
      <c r="I139" s="34"/>
      <c r="J139" s="34"/>
      <c r="K139" s="34"/>
      <c r="L139" s="34"/>
      <c r="M139" s="34"/>
    </row>
    <row r="140" spans="1:13">
      <c r="A140" s="33"/>
      <c r="B140" s="33"/>
      <c r="C140" s="33"/>
      <c r="D140" s="33"/>
      <c r="E140" s="33"/>
      <c r="F140" s="33"/>
      <c r="G140" s="33"/>
      <c r="H140" s="34"/>
      <c r="I140" s="34"/>
      <c r="J140" s="34"/>
      <c r="K140" s="34"/>
      <c r="L140" s="34"/>
      <c r="M140" s="34"/>
    </row>
    <row r="141" spans="1:13">
      <c r="A141" s="33"/>
      <c r="B141" s="33"/>
      <c r="C141" s="33"/>
      <c r="D141" s="33"/>
      <c r="E141" s="33"/>
      <c r="F141" s="33"/>
      <c r="G141" s="33"/>
      <c r="H141" s="34"/>
      <c r="I141" s="34"/>
      <c r="J141" s="34"/>
      <c r="K141" s="34"/>
      <c r="L141" s="34"/>
      <c r="M141" s="34"/>
    </row>
    <row r="142" spans="1:13">
      <c r="A142" s="33"/>
      <c r="B142" s="33"/>
      <c r="C142" s="33"/>
      <c r="D142" s="33"/>
      <c r="E142" s="33"/>
      <c r="F142" s="33"/>
      <c r="G142" s="33"/>
      <c r="H142" s="34"/>
      <c r="I142" s="34"/>
      <c r="J142" s="34"/>
      <c r="K142" s="34"/>
      <c r="L142" s="34"/>
      <c r="M142" s="34"/>
    </row>
    <row r="143" spans="1:13">
      <c r="A143" s="33"/>
      <c r="B143" s="33"/>
      <c r="C143" s="33"/>
      <c r="D143" s="33"/>
      <c r="E143" s="33"/>
      <c r="F143" s="33"/>
      <c r="G143" s="33"/>
      <c r="H143" s="34"/>
      <c r="I143" s="34"/>
      <c r="J143" s="34"/>
      <c r="K143" s="34"/>
      <c r="L143" s="34"/>
      <c r="M143" s="34"/>
    </row>
    <row r="144" spans="1:13">
      <c r="A144" s="33"/>
      <c r="B144" s="33"/>
      <c r="C144" s="33"/>
      <c r="D144" s="33"/>
      <c r="E144" s="33"/>
      <c r="F144" s="33"/>
      <c r="G144" s="33"/>
      <c r="H144" s="34"/>
      <c r="I144" s="34"/>
      <c r="J144" s="34"/>
      <c r="K144" s="34"/>
      <c r="L144" s="34"/>
      <c r="M144" s="34"/>
    </row>
    <row r="145" spans="1:13">
      <c r="A145" s="33"/>
      <c r="B145" s="33"/>
      <c r="C145" s="33"/>
      <c r="D145" s="33"/>
      <c r="E145" s="33"/>
      <c r="F145" s="33"/>
      <c r="G145" s="33"/>
      <c r="H145" s="34"/>
      <c r="I145" s="34"/>
      <c r="J145" s="34"/>
      <c r="K145" s="34"/>
      <c r="L145" s="34"/>
      <c r="M145" s="34"/>
    </row>
    <row r="146" spans="1:13">
      <c r="A146" s="33"/>
      <c r="B146" s="33"/>
      <c r="C146" s="33"/>
      <c r="D146" s="33"/>
      <c r="E146" s="33"/>
      <c r="F146" s="33"/>
      <c r="G146" s="33"/>
      <c r="H146" s="34"/>
      <c r="I146" s="34"/>
      <c r="J146" s="34"/>
      <c r="K146" s="34"/>
      <c r="L146" s="34"/>
      <c r="M146" s="34"/>
    </row>
    <row r="147" spans="1:13">
      <c r="A147" s="33"/>
      <c r="B147" s="33"/>
      <c r="C147" s="33"/>
      <c r="D147" s="33"/>
      <c r="E147" s="33"/>
      <c r="F147" s="33"/>
      <c r="G147" s="33"/>
      <c r="H147" s="34"/>
      <c r="I147" s="34"/>
      <c r="J147" s="34"/>
      <c r="K147" s="34"/>
      <c r="L147" s="34"/>
      <c r="M147" s="34"/>
    </row>
    <row r="148" spans="1:13">
      <c r="A148" s="33"/>
      <c r="B148" s="33"/>
      <c r="C148" s="33"/>
      <c r="D148" s="33"/>
      <c r="E148" s="33"/>
      <c r="F148" s="33"/>
      <c r="G148" s="33"/>
      <c r="H148" s="34"/>
      <c r="I148" s="34"/>
      <c r="J148" s="34"/>
      <c r="K148" s="34"/>
      <c r="L148" s="34"/>
      <c r="M148" s="34"/>
    </row>
    <row r="149" spans="1:13">
      <c r="A149" s="33"/>
      <c r="B149" s="33"/>
      <c r="C149" s="33"/>
      <c r="D149" s="33"/>
      <c r="E149" s="33"/>
      <c r="F149" s="33"/>
      <c r="G149" s="33"/>
      <c r="H149" s="34"/>
      <c r="I149" s="34"/>
      <c r="J149" s="34"/>
      <c r="K149" s="34"/>
      <c r="L149" s="34"/>
      <c r="M149" s="34"/>
    </row>
    <row r="150" spans="1:13">
      <c r="A150" s="33"/>
      <c r="B150" s="33"/>
      <c r="C150" s="33"/>
      <c r="D150" s="33"/>
      <c r="E150" s="33"/>
      <c r="F150" s="33"/>
      <c r="G150" s="33"/>
      <c r="H150" s="34"/>
      <c r="I150" s="34"/>
      <c r="J150" s="34"/>
      <c r="K150" s="34"/>
      <c r="L150" s="34"/>
      <c r="M150" s="34"/>
    </row>
    <row r="151" spans="1:13">
      <c r="A151" s="33"/>
      <c r="B151" s="33"/>
      <c r="C151" s="33"/>
      <c r="D151" s="33"/>
      <c r="E151" s="33"/>
      <c r="F151" s="33"/>
      <c r="G151" s="33"/>
      <c r="H151" s="34"/>
      <c r="I151" s="34"/>
      <c r="J151" s="34"/>
      <c r="K151" s="34"/>
      <c r="L151" s="34"/>
      <c r="M151" s="34"/>
    </row>
    <row r="152" spans="1:13">
      <c r="A152" s="33"/>
      <c r="B152" s="33"/>
      <c r="C152" s="33"/>
      <c r="D152" s="33"/>
      <c r="E152" s="33"/>
      <c r="F152" s="33"/>
      <c r="G152" s="33"/>
      <c r="H152" s="34"/>
      <c r="I152" s="34"/>
      <c r="J152" s="34"/>
      <c r="K152" s="34"/>
      <c r="L152" s="34"/>
      <c r="M152" s="34"/>
    </row>
    <row r="153" spans="1:13">
      <c r="A153" s="33"/>
      <c r="B153" s="33"/>
      <c r="C153" s="33"/>
      <c r="D153" s="33"/>
      <c r="E153" s="33"/>
      <c r="F153" s="33"/>
      <c r="G153" s="33"/>
      <c r="H153" s="34"/>
      <c r="I153" s="34"/>
      <c r="J153" s="34"/>
      <c r="K153" s="34"/>
      <c r="L153" s="34"/>
      <c r="M153" s="34"/>
    </row>
    <row r="154" spans="1:13">
      <c r="A154" s="33"/>
      <c r="B154" s="33"/>
      <c r="C154" s="33"/>
      <c r="D154" s="33"/>
      <c r="E154" s="33"/>
      <c r="F154" s="33"/>
      <c r="G154" s="33"/>
      <c r="H154" s="34"/>
      <c r="I154" s="34"/>
      <c r="J154" s="34"/>
      <c r="K154" s="34"/>
      <c r="L154" s="34"/>
      <c r="M154" s="34"/>
    </row>
    <row r="155" spans="1:13">
      <c r="A155" s="33"/>
      <c r="B155" s="33"/>
      <c r="C155" s="33"/>
      <c r="D155" s="33"/>
      <c r="E155" s="33"/>
      <c r="F155" s="33"/>
      <c r="G155" s="33"/>
      <c r="H155" s="34"/>
      <c r="I155" s="34"/>
      <c r="J155" s="34"/>
      <c r="K155" s="34"/>
      <c r="L155" s="34"/>
      <c r="M155" s="34"/>
    </row>
    <row r="156" spans="1:13">
      <c r="A156" s="33"/>
      <c r="B156" s="33"/>
      <c r="C156" s="33"/>
      <c r="D156" s="33"/>
      <c r="E156" s="33"/>
      <c r="F156" s="33"/>
      <c r="G156" s="33"/>
      <c r="H156" s="34"/>
      <c r="I156" s="34"/>
      <c r="J156" s="34"/>
      <c r="K156" s="34"/>
      <c r="L156" s="34"/>
      <c r="M156" s="34"/>
    </row>
    <row r="157" spans="1:13">
      <c r="A157" s="33"/>
      <c r="B157" s="33"/>
      <c r="C157" s="33"/>
      <c r="D157" s="33"/>
      <c r="E157" s="33"/>
      <c r="F157" s="33"/>
      <c r="G157" s="33"/>
      <c r="H157" s="34"/>
      <c r="I157" s="34"/>
      <c r="J157" s="34"/>
      <c r="K157" s="34"/>
      <c r="L157" s="34"/>
      <c r="M157" s="34"/>
    </row>
    <row r="158" spans="1:13">
      <c r="A158" s="33"/>
      <c r="B158" s="33"/>
      <c r="C158" s="33"/>
      <c r="D158" s="33"/>
      <c r="E158" s="33"/>
      <c r="F158" s="33"/>
      <c r="G158" s="33"/>
      <c r="H158" s="34"/>
      <c r="I158" s="34"/>
      <c r="J158" s="34"/>
      <c r="K158" s="34"/>
      <c r="L158" s="34"/>
      <c r="M158" s="34"/>
    </row>
    <row r="159" spans="1:13">
      <c r="A159" s="33"/>
      <c r="B159" s="33"/>
      <c r="C159" s="33"/>
      <c r="D159" s="33"/>
      <c r="E159" s="33"/>
      <c r="F159" s="33"/>
      <c r="G159" s="33"/>
      <c r="H159" s="34"/>
      <c r="I159" s="34"/>
      <c r="J159" s="34"/>
      <c r="K159" s="34"/>
      <c r="L159" s="34"/>
      <c r="M159" s="34"/>
    </row>
    <row r="160" spans="1:13">
      <c r="A160" s="33"/>
      <c r="B160" s="33"/>
      <c r="C160" s="33"/>
      <c r="D160" s="33"/>
      <c r="E160" s="33"/>
      <c r="F160" s="33"/>
      <c r="G160" s="33"/>
      <c r="H160" s="34"/>
      <c r="I160" s="34"/>
      <c r="J160" s="34"/>
      <c r="K160" s="34"/>
      <c r="L160" s="34"/>
      <c r="M160" s="34"/>
    </row>
    <row r="161" spans="1:13">
      <c r="A161" s="33"/>
      <c r="B161" s="33"/>
      <c r="C161" s="33"/>
      <c r="D161" s="33"/>
      <c r="E161" s="33"/>
      <c r="F161" s="33"/>
      <c r="G161" s="33"/>
      <c r="H161" s="34"/>
      <c r="I161" s="34"/>
      <c r="J161" s="34"/>
      <c r="K161" s="34"/>
      <c r="L161" s="34"/>
      <c r="M161" s="34"/>
    </row>
    <row r="162" spans="1:13">
      <c r="A162" s="33"/>
      <c r="B162" s="33"/>
      <c r="C162" s="33"/>
      <c r="D162" s="33"/>
      <c r="E162" s="33"/>
      <c r="F162" s="33"/>
      <c r="G162" s="33"/>
      <c r="H162" s="34"/>
      <c r="I162" s="34"/>
      <c r="J162" s="34"/>
      <c r="K162" s="34"/>
      <c r="L162" s="34"/>
      <c r="M162" s="34"/>
    </row>
    <row r="163" spans="1:13">
      <c r="A163" s="33"/>
      <c r="B163" s="33"/>
      <c r="C163" s="33"/>
      <c r="D163" s="33"/>
      <c r="E163" s="33"/>
      <c r="F163" s="33"/>
      <c r="G163" s="33"/>
      <c r="H163" s="34"/>
      <c r="I163" s="34"/>
      <c r="J163" s="34"/>
      <c r="K163" s="34"/>
      <c r="L163" s="34"/>
      <c r="M163" s="34"/>
    </row>
    <row r="164" spans="1:13">
      <c r="A164" s="33"/>
      <c r="B164" s="33"/>
      <c r="C164" s="33"/>
      <c r="D164" s="33"/>
      <c r="E164" s="33"/>
      <c r="F164" s="33"/>
      <c r="G164" s="33"/>
      <c r="H164" s="34"/>
      <c r="I164" s="34"/>
      <c r="J164" s="34"/>
      <c r="K164" s="34"/>
      <c r="L164" s="34"/>
      <c r="M164" s="34"/>
    </row>
    <row r="165" spans="1:13">
      <c r="A165" s="33"/>
      <c r="B165" s="33"/>
      <c r="C165" s="33"/>
      <c r="D165" s="33"/>
      <c r="E165" s="33"/>
      <c r="F165" s="33"/>
      <c r="G165" s="33"/>
      <c r="H165" s="34"/>
      <c r="I165" s="34"/>
      <c r="J165" s="34"/>
      <c r="K165" s="34"/>
      <c r="L165" s="34"/>
      <c r="M165" s="34"/>
    </row>
    <row r="166" spans="1:13">
      <c r="A166" s="33"/>
      <c r="B166" s="33"/>
      <c r="C166" s="33"/>
      <c r="D166" s="33"/>
      <c r="E166" s="33"/>
      <c r="F166" s="33"/>
      <c r="G166" s="33"/>
      <c r="H166" s="34"/>
      <c r="I166" s="34"/>
      <c r="J166" s="34"/>
      <c r="K166" s="34"/>
      <c r="L166" s="34"/>
      <c r="M166" s="34"/>
    </row>
    <row r="167" spans="1:13">
      <c r="A167" s="33"/>
      <c r="B167" s="33"/>
      <c r="C167" s="33"/>
      <c r="D167" s="33"/>
      <c r="E167" s="33"/>
      <c r="F167" s="33"/>
      <c r="G167" s="33"/>
      <c r="H167" s="34"/>
      <c r="I167" s="34"/>
      <c r="J167" s="34"/>
      <c r="K167" s="34"/>
      <c r="L167" s="34"/>
      <c r="M167" s="34"/>
    </row>
    <row r="168" spans="1:13">
      <c r="A168" s="33"/>
      <c r="B168" s="33"/>
      <c r="C168" s="33"/>
      <c r="D168" s="33"/>
      <c r="E168" s="33"/>
      <c r="F168" s="33"/>
      <c r="G168" s="33"/>
      <c r="H168" s="34"/>
      <c r="I168" s="34"/>
      <c r="J168" s="34"/>
      <c r="K168" s="34"/>
      <c r="L168" s="34"/>
      <c r="M168" s="34"/>
    </row>
    <row r="169" spans="1:13">
      <c r="A169" s="33"/>
      <c r="B169" s="33"/>
      <c r="C169" s="33"/>
      <c r="D169" s="33"/>
      <c r="E169" s="33"/>
      <c r="F169" s="33"/>
      <c r="G169" s="33"/>
      <c r="H169" s="34"/>
      <c r="I169" s="34"/>
      <c r="J169" s="34"/>
      <c r="K169" s="34"/>
      <c r="L169" s="34"/>
      <c r="M169" s="34"/>
    </row>
    <row r="170" spans="1:13">
      <c r="A170" s="33"/>
      <c r="B170" s="33"/>
      <c r="C170" s="33"/>
      <c r="D170" s="33"/>
      <c r="E170" s="33"/>
      <c r="F170" s="33"/>
      <c r="G170" s="33"/>
      <c r="H170" s="34"/>
      <c r="I170" s="34"/>
      <c r="J170" s="34"/>
      <c r="K170" s="34"/>
      <c r="L170" s="34"/>
      <c r="M170" s="34"/>
    </row>
    <row r="171" spans="1:13">
      <c r="A171" s="33"/>
      <c r="B171" s="33"/>
      <c r="C171" s="33"/>
      <c r="D171" s="33"/>
      <c r="E171" s="33"/>
      <c r="F171" s="33"/>
      <c r="G171" s="33"/>
      <c r="H171" s="34"/>
      <c r="I171" s="34"/>
      <c r="J171" s="34"/>
      <c r="K171" s="34"/>
      <c r="L171" s="34"/>
      <c r="M171" s="34"/>
    </row>
    <row r="172" spans="1:13">
      <c r="A172" s="33"/>
      <c r="B172" s="33"/>
      <c r="C172" s="33"/>
      <c r="D172" s="33"/>
      <c r="E172" s="33"/>
      <c r="F172" s="33"/>
      <c r="G172" s="33"/>
      <c r="H172" s="34"/>
      <c r="I172" s="34"/>
      <c r="J172" s="34"/>
      <c r="K172" s="34"/>
      <c r="L172" s="34"/>
      <c r="M172" s="34"/>
    </row>
    <row r="173" spans="1:13">
      <c r="A173" s="33"/>
      <c r="B173" s="33"/>
      <c r="C173" s="33"/>
      <c r="D173" s="33"/>
      <c r="E173" s="33"/>
      <c r="F173" s="33"/>
      <c r="G173" s="33"/>
      <c r="H173" s="34"/>
      <c r="I173" s="34"/>
      <c r="J173" s="34"/>
      <c r="K173" s="34"/>
      <c r="L173" s="34"/>
      <c r="M173" s="34"/>
    </row>
    <row r="174" spans="1:13">
      <c r="A174" s="33"/>
      <c r="B174" s="33"/>
      <c r="C174" s="33"/>
      <c r="D174" s="33"/>
      <c r="E174" s="33"/>
      <c r="F174" s="33"/>
      <c r="G174" s="33"/>
      <c r="H174" s="34"/>
      <c r="I174" s="34"/>
      <c r="J174" s="34"/>
      <c r="K174" s="34"/>
      <c r="L174" s="34"/>
      <c r="M174" s="34"/>
    </row>
    <row r="175" spans="1:13">
      <c r="A175" s="33"/>
      <c r="B175" s="33"/>
      <c r="C175" s="33"/>
      <c r="D175" s="33"/>
      <c r="E175" s="33"/>
      <c r="F175" s="33"/>
      <c r="G175" s="33"/>
      <c r="H175" s="34"/>
      <c r="I175" s="34"/>
      <c r="J175" s="34"/>
      <c r="K175" s="34"/>
      <c r="L175" s="34"/>
      <c r="M175" s="34"/>
    </row>
    <row r="176" spans="1:13">
      <c r="A176" s="33"/>
      <c r="B176" s="33"/>
      <c r="C176" s="33"/>
      <c r="D176" s="33"/>
      <c r="E176" s="33"/>
      <c r="F176" s="33"/>
      <c r="G176" s="33"/>
      <c r="H176" s="34"/>
      <c r="I176" s="34"/>
      <c r="J176" s="34"/>
      <c r="K176" s="34"/>
      <c r="L176" s="34"/>
      <c r="M176" s="34"/>
    </row>
    <row r="177" spans="1:13">
      <c r="A177" s="33"/>
      <c r="B177" s="33"/>
      <c r="C177" s="33"/>
      <c r="D177" s="33"/>
      <c r="E177" s="33"/>
      <c r="F177" s="33"/>
      <c r="G177" s="33"/>
      <c r="H177" s="34"/>
      <c r="I177" s="34"/>
      <c r="J177" s="34"/>
      <c r="K177" s="34"/>
      <c r="L177" s="34"/>
      <c r="M177" s="34"/>
    </row>
    <row r="178" spans="1:13">
      <c r="A178" s="33"/>
      <c r="B178" s="33"/>
      <c r="C178" s="33"/>
      <c r="D178" s="33"/>
      <c r="E178" s="33"/>
      <c r="F178" s="33"/>
      <c r="G178" s="33"/>
      <c r="H178" s="34"/>
      <c r="I178" s="34"/>
      <c r="J178" s="34"/>
      <c r="K178" s="34"/>
      <c r="L178" s="34"/>
      <c r="M178" s="34"/>
    </row>
    <row r="179" spans="1:13">
      <c r="A179" s="33"/>
      <c r="B179" s="33"/>
      <c r="C179" s="33"/>
      <c r="D179" s="33"/>
      <c r="E179" s="33"/>
      <c r="F179" s="33"/>
      <c r="G179" s="33"/>
      <c r="H179" s="34"/>
      <c r="I179" s="34"/>
      <c r="J179" s="34"/>
      <c r="K179" s="34"/>
      <c r="L179" s="34"/>
      <c r="M179" s="34"/>
    </row>
    <row r="180" spans="1:13">
      <c r="A180" s="33"/>
      <c r="B180" s="33"/>
      <c r="C180" s="33"/>
      <c r="D180" s="33"/>
      <c r="E180" s="33"/>
      <c r="F180" s="33"/>
      <c r="G180" s="33"/>
      <c r="H180" s="34"/>
      <c r="I180" s="34"/>
      <c r="J180" s="34"/>
      <c r="K180" s="34"/>
      <c r="L180" s="34"/>
      <c r="M180" s="34"/>
    </row>
    <row r="181" spans="1:13">
      <c r="A181" s="33"/>
      <c r="B181" s="33"/>
      <c r="C181" s="33"/>
      <c r="D181" s="33"/>
      <c r="E181" s="33"/>
      <c r="F181" s="33"/>
      <c r="G181" s="33"/>
      <c r="H181" s="34"/>
      <c r="I181" s="34"/>
      <c r="J181" s="34"/>
      <c r="K181" s="34"/>
      <c r="L181" s="34"/>
      <c r="M181" s="34"/>
    </row>
    <row r="182" spans="1:13">
      <c r="A182" s="33"/>
      <c r="B182" s="33"/>
      <c r="C182" s="33"/>
      <c r="D182" s="33"/>
      <c r="E182" s="33"/>
      <c r="F182" s="33"/>
      <c r="G182" s="33"/>
      <c r="H182" s="34"/>
      <c r="I182" s="34"/>
      <c r="J182" s="34"/>
      <c r="K182" s="34"/>
      <c r="L182" s="34"/>
      <c r="M182" s="34"/>
    </row>
    <row r="183" spans="1:13">
      <c r="A183" s="33"/>
      <c r="B183" s="33"/>
      <c r="C183" s="33"/>
      <c r="D183" s="33"/>
      <c r="E183" s="33"/>
      <c r="F183" s="33"/>
      <c r="G183" s="33"/>
      <c r="H183" s="34"/>
      <c r="I183" s="34"/>
      <c r="J183" s="34"/>
      <c r="K183" s="34"/>
      <c r="L183" s="34"/>
      <c r="M183" s="34"/>
    </row>
    <row r="184" spans="1:13">
      <c r="A184" s="33"/>
      <c r="B184" s="33"/>
      <c r="C184" s="33"/>
      <c r="D184" s="33"/>
      <c r="E184" s="33"/>
      <c r="F184" s="33"/>
      <c r="G184" s="33"/>
      <c r="H184" s="34"/>
      <c r="I184" s="34"/>
      <c r="J184" s="34"/>
      <c r="K184" s="34"/>
      <c r="L184" s="34"/>
      <c r="M184" s="34"/>
    </row>
    <row r="185" spans="1:13">
      <c r="A185" s="33"/>
      <c r="B185" s="33"/>
      <c r="C185" s="33"/>
      <c r="D185" s="33"/>
      <c r="E185" s="33"/>
      <c r="F185" s="33"/>
      <c r="G185" s="33"/>
      <c r="H185" s="34"/>
      <c r="I185" s="34"/>
      <c r="J185" s="34"/>
      <c r="K185" s="34"/>
      <c r="L185" s="34"/>
      <c r="M185" s="34"/>
    </row>
    <row r="186" spans="1:13">
      <c r="A186" s="33"/>
      <c r="B186" s="33"/>
      <c r="C186" s="33"/>
      <c r="D186" s="33"/>
      <c r="E186" s="33"/>
      <c r="F186" s="33"/>
      <c r="G186" s="33"/>
      <c r="H186" s="34"/>
      <c r="I186" s="34"/>
      <c r="J186" s="34"/>
      <c r="K186" s="34"/>
      <c r="L186" s="34"/>
      <c r="M186" s="34"/>
    </row>
    <row r="187" spans="1:13">
      <c r="A187" s="33"/>
      <c r="B187" s="33"/>
      <c r="C187" s="33"/>
      <c r="D187" s="33"/>
      <c r="E187" s="33"/>
      <c r="F187" s="33"/>
      <c r="G187" s="33"/>
      <c r="H187" s="34"/>
      <c r="I187" s="34"/>
      <c r="J187" s="34"/>
      <c r="K187" s="34"/>
      <c r="L187" s="34"/>
      <c r="M187" s="34"/>
    </row>
    <row r="188" spans="1:13">
      <c r="A188" s="33"/>
      <c r="B188" s="33"/>
      <c r="C188" s="33"/>
      <c r="D188" s="33"/>
      <c r="E188" s="33"/>
      <c r="F188" s="33"/>
      <c r="G188" s="33"/>
      <c r="H188" s="34"/>
      <c r="I188" s="34"/>
      <c r="J188" s="34"/>
      <c r="K188" s="34"/>
      <c r="L188" s="34"/>
      <c r="M188" s="34"/>
    </row>
    <row r="189" spans="1:13">
      <c r="A189" s="33"/>
      <c r="B189" s="33"/>
      <c r="C189" s="33"/>
      <c r="D189" s="33"/>
      <c r="E189" s="33"/>
      <c r="F189" s="33"/>
      <c r="G189" s="33"/>
      <c r="H189" s="34"/>
      <c r="I189" s="34"/>
      <c r="J189" s="34"/>
      <c r="K189" s="34"/>
      <c r="L189" s="34"/>
      <c r="M189" s="34"/>
    </row>
    <row r="190" spans="1:13">
      <c r="A190" s="33"/>
      <c r="B190" s="33"/>
      <c r="C190" s="33"/>
      <c r="D190" s="33"/>
      <c r="E190" s="33"/>
      <c r="F190" s="33"/>
      <c r="G190" s="33"/>
      <c r="H190" s="34"/>
      <c r="I190" s="34"/>
      <c r="J190" s="34"/>
      <c r="K190" s="34"/>
      <c r="L190" s="34"/>
      <c r="M190" s="34"/>
    </row>
    <row r="191" spans="1:13">
      <c r="A191" s="33"/>
      <c r="B191" s="33"/>
      <c r="C191" s="33"/>
      <c r="D191" s="33"/>
      <c r="E191" s="33"/>
      <c r="F191" s="33"/>
      <c r="G191" s="33"/>
      <c r="H191" s="34"/>
      <c r="I191" s="34"/>
      <c r="J191" s="34"/>
      <c r="K191" s="34"/>
      <c r="L191" s="34"/>
      <c r="M191" s="34"/>
    </row>
    <row r="192" spans="1:13">
      <c r="A192" s="33"/>
      <c r="B192" s="33"/>
      <c r="C192" s="33"/>
      <c r="D192" s="33"/>
      <c r="E192" s="33"/>
      <c r="F192" s="33"/>
      <c r="G192" s="33"/>
      <c r="H192" s="34"/>
      <c r="I192" s="34"/>
      <c r="J192" s="34"/>
      <c r="K192" s="34"/>
      <c r="L192" s="34"/>
      <c r="M192" s="34"/>
    </row>
    <row r="193" spans="1:13">
      <c r="A193" s="33"/>
      <c r="B193" s="33"/>
      <c r="C193" s="33"/>
      <c r="D193" s="33"/>
      <c r="E193" s="33"/>
      <c r="F193" s="33"/>
      <c r="G193" s="33"/>
      <c r="H193" s="34"/>
      <c r="I193" s="34"/>
      <c r="J193" s="34"/>
      <c r="K193" s="34"/>
      <c r="L193" s="34"/>
      <c r="M193" s="34"/>
    </row>
    <row r="194" spans="1:13">
      <c r="A194" s="33"/>
      <c r="B194" s="33"/>
      <c r="C194" s="33"/>
      <c r="D194" s="33"/>
      <c r="E194" s="33"/>
      <c r="F194" s="33"/>
      <c r="G194" s="33"/>
      <c r="H194" s="34"/>
      <c r="I194" s="34"/>
      <c r="J194" s="34"/>
      <c r="K194" s="34"/>
      <c r="L194" s="34"/>
      <c r="M194" s="34"/>
    </row>
    <row r="195" spans="1:13">
      <c r="A195" s="33"/>
      <c r="B195" s="33"/>
      <c r="C195" s="33"/>
      <c r="D195" s="33"/>
      <c r="E195" s="33"/>
      <c r="F195" s="33"/>
      <c r="G195" s="33"/>
      <c r="H195" s="34"/>
      <c r="I195" s="34"/>
      <c r="J195" s="34"/>
      <c r="K195" s="34"/>
      <c r="L195" s="34"/>
      <c r="M195" s="34"/>
    </row>
    <row r="196" spans="1:13">
      <c r="A196" s="33"/>
      <c r="B196" s="33"/>
      <c r="C196" s="33"/>
      <c r="D196" s="33"/>
      <c r="E196" s="33"/>
      <c r="F196" s="33"/>
      <c r="G196" s="33"/>
      <c r="H196" s="34"/>
      <c r="I196" s="34"/>
      <c r="J196" s="34"/>
      <c r="K196" s="34"/>
      <c r="L196" s="34"/>
      <c r="M196" s="34"/>
    </row>
    <row r="197" spans="1:13">
      <c r="A197" s="33"/>
      <c r="B197" s="33"/>
      <c r="C197" s="33"/>
      <c r="D197" s="33"/>
      <c r="E197" s="33"/>
      <c r="F197" s="33"/>
      <c r="G197" s="33"/>
      <c r="H197" s="34"/>
      <c r="I197" s="34"/>
      <c r="J197" s="34"/>
      <c r="K197" s="34"/>
      <c r="L197" s="34"/>
      <c r="M197" s="34"/>
    </row>
    <row r="198" spans="1:13">
      <c r="A198" s="33"/>
      <c r="B198" s="33"/>
      <c r="C198" s="33"/>
      <c r="D198" s="33"/>
      <c r="E198" s="33"/>
      <c r="F198" s="33"/>
      <c r="G198" s="33"/>
      <c r="H198" s="34"/>
      <c r="I198" s="34"/>
      <c r="J198" s="34"/>
      <c r="K198" s="34"/>
      <c r="L198" s="34"/>
      <c r="M198" s="34"/>
    </row>
    <row r="199" spans="1:13">
      <c r="A199" s="33"/>
      <c r="B199" s="33"/>
      <c r="C199" s="33"/>
      <c r="D199" s="33"/>
      <c r="E199" s="33"/>
      <c r="F199" s="33"/>
      <c r="G199" s="33"/>
      <c r="H199" s="34"/>
      <c r="I199" s="34"/>
      <c r="J199" s="34"/>
      <c r="K199" s="34"/>
      <c r="L199" s="34"/>
      <c r="M199" s="34"/>
    </row>
    <row r="200" spans="1:13">
      <c r="A200" s="33"/>
      <c r="B200" s="33"/>
      <c r="C200" s="33"/>
      <c r="D200" s="33"/>
      <c r="E200" s="33"/>
      <c r="F200" s="33"/>
      <c r="G200" s="33"/>
      <c r="H200" s="34"/>
      <c r="I200" s="34"/>
      <c r="J200" s="34"/>
      <c r="K200" s="34"/>
      <c r="L200" s="34"/>
      <c r="M200" s="34"/>
    </row>
    <row r="201" spans="1:13">
      <c r="A201" s="33"/>
      <c r="B201" s="33"/>
      <c r="C201" s="33"/>
      <c r="D201" s="33"/>
      <c r="E201" s="33"/>
      <c r="F201" s="33"/>
      <c r="G201" s="33"/>
      <c r="H201" s="34"/>
      <c r="I201" s="34"/>
      <c r="J201" s="34"/>
      <c r="K201" s="34"/>
      <c r="L201" s="34"/>
      <c r="M201" s="34"/>
    </row>
    <row r="202" spans="1:13">
      <c r="A202" s="33"/>
      <c r="B202" s="33"/>
      <c r="C202" s="33"/>
      <c r="D202" s="33"/>
      <c r="E202" s="33"/>
      <c r="F202" s="33"/>
      <c r="G202" s="33"/>
      <c r="H202" s="34"/>
      <c r="I202" s="34"/>
      <c r="J202" s="34"/>
      <c r="K202" s="34"/>
      <c r="L202" s="34"/>
      <c r="M202" s="34"/>
    </row>
    <row r="203" spans="1:13">
      <c r="A203" s="33"/>
      <c r="B203" s="33"/>
      <c r="C203" s="33"/>
      <c r="D203" s="33"/>
      <c r="E203" s="33"/>
      <c r="F203" s="33"/>
      <c r="G203" s="33"/>
      <c r="H203" s="34"/>
      <c r="I203" s="34"/>
      <c r="J203" s="34"/>
      <c r="K203" s="34"/>
      <c r="L203" s="34"/>
      <c r="M203" s="34"/>
    </row>
    <row r="204" spans="1:13">
      <c r="A204" s="33"/>
      <c r="B204" s="33"/>
      <c r="C204" s="33"/>
      <c r="D204" s="33"/>
      <c r="E204" s="33"/>
      <c r="F204" s="33"/>
      <c r="G204" s="33"/>
      <c r="H204" s="34"/>
      <c r="I204" s="34"/>
      <c r="J204" s="34"/>
      <c r="K204" s="34"/>
      <c r="L204" s="34"/>
      <c r="M204" s="34"/>
    </row>
    <row r="205" spans="1:13">
      <c r="A205" s="33"/>
      <c r="B205" s="33"/>
      <c r="C205" s="33"/>
      <c r="D205" s="33"/>
      <c r="E205" s="33"/>
      <c r="F205" s="33"/>
      <c r="G205" s="33"/>
      <c r="H205" s="34"/>
      <c r="I205" s="34"/>
      <c r="J205" s="34"/>
      <c r="K205" s="34"/>
      <c r="L205" s="34"/>
      <c r="M205" s="34"/>
    </row>
    <row r="206" spans="1:13">
      <c r="A206" s="33"/>
      <c r="B206" s="33"/>
      <c r="C206" s="33"/>
      <c r="D206" s="33"/>
      <c r="E206" s="33"/>
      <c r="F206" s="33"/>
      <c r="G206" s="33"/>
      <c r="H206" s="34"/>
      <c r="I206" s="34"/>
      <c r="J206" s="34"/>
      <c r="K206" s="34"/>
      <c r="L206" s="34"/>
      <c r="M206" s="34"/>
    </row>
    <row r="207" spans="1:13">
      <c r="A207" s="33"/>
      <c r="B207" s="33"/>
      <c r="C207" s="33"/>
      <c r="D207" s="33"/>
      <c r="E207" s="33"/>
      <c r="F207" s="33"/>
      <c r="G207" s="33"/>
      <c r="H207" s="34"/>
      <c r="I207" s="34"/>
      <c r="J207" s="34"/>
      <c r="K207" s="34"/>
      <c r="L207" s="34"/>
      <c r="M207" s="34"/>
    </row>
    <row r="208" spans="1:13">
      <c r="A208" s="33"/>
      <c r="B208" s="33"/>
      <c r="C208" s="33"/>
      <c r="D208" s="33"/>
      <c r="E208" s="33"/>
      <c r="F208" s="33"/>
      <c r="G208" s="33"/>
      <c r="H208" s="34"/>
      <c r="I208" s="34"/>
      <c r="J208" s="34"/>
      <c r="K208" s="34"/>
      <c r="L208" s="34"/>
      <c r="M208" s="34"/>
    </row>
    <row r="209" spans="1:13">
      <c r="A209" s="33"/>
      <c r="B209" s="33"/>
      <c r="C209" s="33"/>
      <c r="D209" s="33"/>
      <c r="E209" s="33"/>
      <c r="F209" s="33"/>
      <c r="G209" s="33"/>
      <c r="H209" s="34"/>
      <c r="I209" s="34"/>
      <c r="J209" s="34"/>
      <c r="K209" s="34"/>
      <c r="L209" s="34"/>
      <c r="M209" s="34"/>
    </row>
    <row r="210" spans="1:13">
      <c r="A210" s="33"/>
      <c r="B210" s="33"/>
      <c r="C210" s="33"/>
      <c r="D210" s="33"/>
      <c r="E210" s="33"/>
      <c r="F210" s="33"/>
      <c r="G210" s="33"/>
      <c r="H210" s="34"/>
      <c r="I210" s="34"/>
      <c r="J210" s="34"/>
      <c r="K210" s="34"/>
      <c r="L210" s="34"/>
      <c r="M210" s="34"/>
    </row>
    <row r="211" spans="1:13">
      <c r="A211" s="33"/>
      <c r="B211" s="33"/>
      <c r="C211" s="33"/>
      <c r="D211" s="33"/>
      <c r="E211" s="33"/>
      <c r="F211" s="33"/>
      <c r="G211" s="33"/>
      <c r="H211" s="34"/>
      <c r="I211" s="34"/>
      <c r="J211" s="34"/>
      <c r="K211" s="34"/>
      <c r="L211" s="34"/>
      <c r="M211" s="34"/>
    </row>
    <row r="212" spans="1:13">
      <c r="A212" s="33"/>
      <c r="B212" s="33"/>
      <c r="C212" s="33"/>
      <c r="D212" s="33"/>
      <c r="E212" s="33"/>
      <c r="F212" s="33"/>
      <c r="G212" s="33"/>
      <c r="H212" s="34"/>
      <c r="I212" s="34"/>
      <c r="J212" s="34"/>
      <c r="K212" s="34"/>
      <c r="L212" s="34"/>
      <c r="M212" s="34"/>
    </row>
    <row r="213" spans="1:13">
      <c r="A213" s="33"/>
      <c r="B213" s="33"/>
      <c r="C213" s="33"/>
      <c r="D213" s="33"/>
      <c r="E213" s="33"/>
      <c r="F213" s="33"/>
      <c r="G213" s="33"/>
      <c r="H213" s="34"/>
      <c r="I213" s="34"/>
      <c r="J213" s="34"/>
      <c r="K213" s="34"/>
      <c r="L213" s="34"/>
      <c r="M213" s="34"/>
    </row>
    <row r="214" spans="1:13">
      <c r="A214" s="33"/>
      <c r="B214" s="33"/>
      <c r="C214" s="33"/>
      <c r="D214" s="33"/>
      <c r="E214" s="33"/>
      <c r="F214" s="33"/>
      <c r="G214" s="33"/>
      <c r="H214" s="34"/>
      <c r="I214" s="34"/>
      <c r="J214" s="34"/>
      <c r="K214" s="34"/>
      <c r="L214" s="34"/>
      <c r="M214" s="34"/>
    </row>
    <row r="215" spans="1:13">
      <c r="A215" s="33"/>
      <c r="B215" s="33"/>
      <c r="C215" s="33"/>
      <c r="D215" s="33"/>
      <c r="E215" s="33"/>
      <c r="F215" s="33"/>
      <c r="G215" s="33"/>
      <c r="H215" s="34"/>
      <c r="I215" s="34"/>
      <c r="J215" s="34"/>
      <c r="K215" s="34"/>
      <c r="L215" s="34"/>
      <c r="M215" s="34"/>
    </row>
    <row r="216" spans="1:13">
      <c r="A216" s="33"/>
      <c r="B216" s="33"/>
      <c r="C216" s="33"/>
      <c r="D216" s="33"/>
      <c r="E216" s="33"/>
      <c r="F216" s="33"/>
      <c r="G216" s="33"/>
      <c r="H216" s="34"/>
      <c r="I216" s="34"/>
      <c r="J216" s="34"/>
      <c r="K216" s="34"/>
      <c r="L216" s="34"/>
      <c r="M216" s="34"/>
    </row>
    <row r="217" spans="1:13">
      <c r="A217" s="33"/>
      <c r="B217" s="33"/>
      <c r="C217" s="33"/>
      <c r="D217" s="33"/>
      <c r="E217" s="33"/>
      <c r="F217" s="33"/>
      <c r="G217" s="33"/>
      <c r="H217" s="34"/>
      <c r="I217" s="34"/>
      <c r="J217" s="34"/>
      <c r="K217" s="34"/>
      <c r="L217" s="34"/>
      <c r="M217" s="34"/>
    </row>
    <row r="218" spans="1:13">
      <c r="A218" s="33"/>
      <c r="B218" s="33"/>
      <c r="C218" s="33"/>
      <c r="D218" s="33"/>
      <c r="E218" s="33"/>
      <c r="F218" s="33"/>
      <c r="G218" s="33"/>
      <c r="H218" s="34"/>
      <c r="I218" s="34"/>
      <c r="J218" s="34"/>
      <c r="K218" s="34"/>
      <c r="L218" s="34"/>
      <c r="M218" s="34"/>
    </row>
    <row r="219" spans="1:13">
      <c r="A219" s="33"/>
      <c r="B219" s="33"/>
      <c r="C219" s="33"/>
      <c r="D219" s="33"/>
      <c r="E219" s="33"/>
      <c r="F219" s="33"/>
      <c r="G219" s="33"/>
      <c r="H219" s="34"/>
      <c r="I219" s="34"/>
      <c r="J219" s="34"/>
      <c r="K219" s="34"/>
      <c r="L219" s="34"/>
      <c r="M219" s="34"/>
    </row>
    <row r="220" spans="1:13">
      <c r="A220" s="33"/>
      <c r="B220" s="33"/>
      <c r="C220" s="33"/>
      <c r="D220" s="33"/>
      <c r="E220" s="33"/>
      <c r="F220" s="33"/>
      <c r="G220" s="33"/>
      <c r="H220" s="34"/>
      <c r="I220" s="34"/>
      <c r="J220" s="34"/>
      <c r="K220" s="34"/>
      <c r="L220" s="34"/>
      <c r="M220" s="34"/>
    </row>
    <row r="221" spans="1:13">
      <c r="A221" s="33"/>
      <c r="B221" s="33"/>
      <c r="C221" s="33"/>
      <c r="D221" s="33"/>
      <c r="E221" s="33"/>
      <c r="F221" s="33"/>
      <c r="G221" s="33"/>
      <c r="H221" s="34"/>
      <c r="I221" s="34"/>
      <c r="J221" s="34"/>
      <c r="K221" s="34"/>
      <c r="L221" s="34"/>
      <c r="M221" s="34"/>
    </row>
    <row r="222" spans="1:13">
      <c r="A222" s="33"/>
      <c r="B222" s="33"/>
      <c r="C222" s="33"/>
      <c r="D222" s="33"/>
      <c r="E222" s="33"/>
      <c r="F222" s="33"/>
      <c r="G222" s="33"/>
      <c r="H222" s="34"/>
      <c r="I222" s="34"/>
      <c r="J222" s="34"/>
      <c r="K222" s="34"/>
      <c r="L222" s="34"/>
      <c r="M222" s="34"/>
    </row>
    <row r="223" spans="1:13">
      <c r="A223" s="33"/>
      <c r="B223" s="33"/>
      <c r="C223" s="33"/>
      <c r="D223" s="33"/>
      <c r="E223" s="33"/>
      <c r="F223" s="33"/>
      <c r="G223" s="33"/>
      <c r="H223" s="34"/>
      <c r="I223" s="34"/>
      <c r="J223" s="34"/>
      <c r="K223" s="34"/>
      <c r="L223" s="34"/>
      <c r="M223" s="34"/>
    </row>
    <row r="224" spans="1:13">
      <c r="A224" s="33"/>
      <c r="B224" s="33"/>
      <c r="C224" s="33"/>
      <c r="D224" s="33"/>
      <c r="E224" s="33"/>
      <c r="F224" s="33"/>
      <c r="G224" s="33"/>
      <c r="H224" s="34"/>
      <c r="I224" s="34"/>
      <c r="J224" s="34"/>
      <c r="K224" s="34"/>
      <c r="L224" s="34"/>
      <c r="M224" s="34"/>
    </row>
    <row r="225" spans="1:13">
      <c r="A225" s="33"/>
      <c r="B225" s="33"/>
      <c r="C225" s="33"/>
      <c r="D225" s="33"/>
      <c r="E225" s="33"/>
      <c r="F225" s="33"/>
      <c r="G225" s="33"/>
      <c r="H225" s="34"/>
      <c r="I225" s="34"/>
      <c r="J225" s="34"/>
      <c r="K225" s="34"/>
      <c r="L225" s="34"/>
      <c r="M225" s="34"/>
    </row>
    <row r="226" spans="1:13">
      <c r="A226" s="33"/>
      <c r="B226" s="33"/>
      <c r="C226" s="33"/>
      <c r="D226" s="33"/>
      <c r="E226" s="33"/>
      <c r="F226" s="33"/>
      <c r="G226" s="33"/>
      <c r="H226" s="34"/>
      <c r="I226" s="34"/>
      <c r="J226" s="34"/>
      <c r="K226" s="34"/>
      <c r="L226" s="34"/>
      <c r="M226" s="34"/>
    </row>
    <row r="227" spans="1:13">
      <c r="A227" s="33"/>
      <c r="B227" s="33"/>
      <c r="C227" s="33"/>
      <c r="D227" s="33"/>
      <c r="E227" s="33"/>
      <c r="F227" s="33"/>
      <c r="G227" s="33"/>
      <c r="H227" s="34"/>
      <c r="I227" s="34"/>
      <c r="J227" s="34"/>
      <c r="K227" s="34"/>
      <c r="L227" s="34"/>
      <c r="M227" s="34"/>
    </row>
    <row r="228" spans="1:13">
      <c r="A228" s="33"/>
      <c r="B228" s="33"/>
      <c r="C228" s="33"/>
      <c r="D228" s="33"/>
      <c r="E228" s="33"/>
      <c r="F228" s="33"/>
      <c r="G228" s="33"/>
      <c r="H228" s="34"/>
      <c r="I228" s="34"/>
      <c r="J228" s="34"/>
      <c r="K228" s="34"/>
      <c r="L228" s="34"/>
      <c r="M228" s="34"/>
    </row>
    <row r="229" spans="1:13">
      <c r="A229" s="33"/>
      <c r="B229" s="33"/>
      <c r="C229" s="33"/>
      <c r="D229" s="33"/>
      <c r="E229" s="33"/>
      <c r="F229" s="33"/>
      <c r="G229" s="33"/>
      <c r="H229" s="34"/>
      <c r="I229" s="34"/>
      <c r="J229" s="34"/>
      <c r="K229" s="34"/>
      <c r="L229" s="34"/>
      <c r="M229" s="34"/>
    </row>
    <row r="230" spans="1:13">
      <c r="A230" s="33"/>
      <c r="B230" s="33"/>
      <c r="C230" s="33"/>
      <c r="D230" s="33"/>
      <c r="E230" s="33"/>
      <c r="F230" s="33"/>
      <c r="G230" s="33"/>
      <c r="H230" s="34"/>
      <c r="I230" s="34"/>
      <c r="J230" s="34"/>
      <c r="K230" s="34"/>
      <c r="L230" s="34"/>
      <c r="M230" s="34"/>
    </row>
    <row r="231" spans="1:13">
      <c r="A231" s="33"/>
      <c r="B231" s="33"/>
      <c r="C231" s="33"/>
      <c r="D231" s="33"/>
      <c r="E231" s="33"/>
      <c r="F231" s="33"/>
      <c r="G231" s="33"/>
      <c r="H231" s="34"/>
      <c r="I231" s="34"/>
      <c r="J231" s="34"/>
      <c r="K231" s="34"/>
      <c r="L231" s="34"/>
      <c r="M231" s="34"/>
    </row>
    <row r="232" spans="1:13">
      <c r="A232" s="33"/>
      <c r="B232" s="33"/>
      <c r="C232" s="33"/>
      <c r="D232" s="33"/>
      <c r="E232" s="33"/>
      <c r="F232" s="33"/>
      <c r="G232" s="33"/>
      <c r="H232" s="34"/>
      <c r="I232" s="34"/>
      <c r="J232" s="34"/>
      <c r="K232" s="34"/>
      <c r="L232" s="34"/>
      <c r="M232" s="34"/>
    </row>
    <row r="233" spans="1:13">
      <c r="A233" s="33"/>
      <c r="B233" s="33"/>
      <c r="C233" s="33"/>
      <c r="D233" s="33"/>
      <c r="E233" s="33"/>
      <c r="F233" s="33"/>
      <c r="G233" s="33"/>
      <c r="H233" s="34"/>
      <c r="I233" s="34"/>
      <c r="J233" s="34"/>
      <c r="K233" s="34"/>
      <c r="L233" s="34"/>
      <c r="M233" s="34"/>
    </row>
    <row r="234" spans="1:13">
      <c r="A234" s="33"/>
      <c r="B234" s="33"/>
      <c r="C234" s="33"/>
      <c r="D234" s="33"/>
      <c r="E234" s="33"/>
      <c r="F234" s="33"/>
      <c r="G234" s="33"/>
      <c r="H234" s="34"/>
      <c r="I234" s="34"/>
      <c r="J234" s="34"/>
      <c r="K234" s="34"/>
      <c r="L234" s="34"/>
      <c r="M234" s="34"/>
    </row>
    <row r="235" spans="1:13">
      <c r="A235" s="33"/>
      <c r="B235" s="33"/>
      <c r="C235" s="33"/>
      <c r="D235" s="33"/>
      <c r="E235" s="33"/>
      <c r="F235" s="33"/>
      <c r="G235" s="33"/>
      <c r="H235" s="34"/>
      <c r="I235" s="34"/>
      <c r="J235" s="34"/>
      <c r="K235" s="34"/>
      <c r="L235" s="34"/>
      <c r="M235" s="34"/>
    </row>
    <row r="236" spans="1:13">
      <c r="A236" s="33"/>
      <c r="B236" s="33"/>
      <c r="C236" s="33"/>
      <c r="D236" s="33"/>
      <c r="E236" s="33"/>
      <c r="F236" s="33"/>
      <c r="G236" s="33"/>
      <c r="H236" s="34"/>
      <c r="I236" s="34"/>
      <c r="J236" s="34"/>
      <c r="K236" s="34"/>
      <c r="L236" s="34"/>
      <c r="M236" s="34"/>
    </row>
    <row r="237" spans="1:13">
      <c r="A237" s="33"/>
      <c r="B237" s="33"/>
      <c r="C237" s="33"/>
      <c r="D237" s="33"/>
      <c r="E237" s="33"/>
      <c r="F237" s="33"/>
      <c r="G237" s="33"/>
      <c r="H237" s="34"/>
      <c r="I237" s="34"/>
      <c r="J237" s="34"/>
      <c r="K237" s="34"/>
      <c r="L237" s="34"/>
      <c r="M237" s="34"/>
    </row>
    <row r="238" spans="1:13">
      <c r="A238" s="33"/>
      <c r="B238" s="33"/>
      <c r="C238" s="33"/>
      <c r="D238" s="33"/>
      <c r="E238" s="33"/>
      <c r="F238" s="33"/>
      <c r="G238" s="33"/>
      <c r="H238" s="34"/>
      <c r="I238" s="34"/>
      <c r="J238" s="34"/>
      <c r="K238" s="34"/>
      <c r="L238" s="34"/>
      <c r="M238" s="34"/>
    </row>
    <row r="239" spans="1:13">
      <c r="A239" s="33"/>
      <c r="B239" s="33"/>
      <c r="C239" s="33"/>
      <c r="D239" s="33"/>
      <c r="E239" s="33"/>
      <c r="F239" s="33"/>
      <c r="G239" s="33"/>
      <c r="H239" s="34"/>
      <c r="I239" s="34"/>
      <c r="J239" s="34"/>
      <c r="K239" s="34"/>
      <c r="L239" s="34"/>
      <c r="M239" s="34"/>
    </row>
    <row r="240" spans="1:13">
      <c r="A240" s="33"/>
      <c r="B240" s="33"/>
      <c r="C240" s="33"/>
      <c r="D240" s="33"/>
      <c r="E240" s="33"/>
      <c r="F240" s="33"/>
      <c r="G240" s="33"/>
      <c r="H240" s="34"/>
      <c r="I240" s="34"/>
      <c r="J240" s="34"/>
      <c r="K240" s="34"/>
      <c r="L240" s="34"/>
      <c r="M240" s="34"/>
    </row>
    <row r="241" spans="1:13">
      <c r="A241" s="33"/>
      <c r="B241" s="33"/>
      <c r="C241" s="33"/>
      <c r="D241" s="33"/>
      <c r="E241" s="33"/>
      <c r="F241" s="33"/>
      <c r="G241" s="33"/>
      <c r="H241" s="34"/>
      <c r="I241" s="34"/>
      <c r="J241" s="34"/>
      <c r="K241" s="34"/>
      <c r="L241" s="34"/>
      <c r="M241" s="34"/>
    </row>
    <row r="242" spans="1:13">
      <c r="A242" s="33"/>
      <c r="B242" s="33"/>
      <c r="C242" s="33"/>
      <c r="D242" s="33"/>
      <c r="E242" s="33"/>
      <c r="F242" s="33"/>
      <c r="G242" s="33"/>
      <c r="H242" s="34"/>
      <c r="I242" s="34"/>
      <c r="J242" s="34"/>
      <c r="K242" s="34"/>
      <c r="L242" s="34"/>
      <c r="M242" s="34"/>
    </row>
    <row r="243" spans="1:13">
      <c r="A243" s="33"/>
      <c r="B243" s="33"/>
      <c r="C243" s="33"/>
      <c r="D243" s="33"/>
      <c r="E243" s="33"/>
      <c r="F243" s="33"/>
      <c r="G243" s="33"/>
      <c r="H243" s="34"/>
      <c r="I243" s="34"/>
      <c r="J243" s="34"/>
      <c r="K243" s="34"/>
      <c r="L243" s="34"/>
      <c r="M243" s="34"/>
    </row>
    <row r="244" spans="1:13">
      <c r="A244" s="33"/>
      <c r="B244" s="33"/>
      <c r="C244" s="33"/>
      <c r="D244" s="33"/>
      <c r="E244" s="33"/>
      <c r="F244" s="33"/>
      <c r="G244" s="33"/>
      <c r="H244" s="34"/>
      <c r="I244" s="34"/>
      <c r="J244" s="34"/>
      <c r="K244" s="34"/>
      <c r="L244" s="34"/>
      <c r="M244" s="34"/>
    </row>
    <row r="245" spans="1:13">
      <c r="A245" s="33"/>
      <c r="B245" s="33"/>
      <c r="C245" s="33"/>
      <c r="D245" s="33"/>
      <c r="E245" s="33"/>
      <c r="F245" s="33"/>
      <c r="G245" s="33"/>
      <c r="H245" s="34"/>
      <c r="I245" s="34"/>
      <c r="J245" s="34"/>
      <c r="K245" s="34"/>
      <c r="L245" s="34"/>
      <c r="M245" s="34"/>
    </row>
    <row r="246" spans="1:13">
      <c r="A246" s="33"/>
      <c r="B246" s="33"/>
      <c r="C246" s="33"/>
      <c r="D246" s="33"/>
      <c r="E246" s="33"/>
      <c r="F246" s="33"/>
      <c r="G246" s="33"/>
      <c r="H246" s="34"/>
      <c r="I246" s="34"/>
      <c r="J246" s="34"/>
      <c r="K246" s="34"/>
      <c r="L246" s="34"/>
      <c r="M246" s="34"/>
    </row>
    <row r="247" spans="1:13">
      <c r="A247" s="33"/>
      <c r="B247" s="33"/>
      <c r="C247" s="33"/>
      <c r="D247" s="33"/>
      <c r="E247" s="33"/>
      <c r="F247" s="33"/>
      <c r="G247" s="33"/>
      <c r="H247" s="34"/>
      <c r="I247" s="34"/>
      <c r="J247" s="34"/>
      <c r="K247" s="34"/>
      <c r="L247" s="34"/>
      <c r="M247" s="34"/>
    </row>
    <row r="248" spans="1:13">
      <c r="A248" s="33"/>
      <c r="B248" s="33"/>
      <c r="C248" s="33"/>
      <c r="D248" s="33"/>
      <c r="E248" s="33"/>
      <c r="F248" s="33"/>
      <c r="G248" s="33"/>
      <c r="H248" s="34"/>
      <c r="I248" s="34"/>
      <c r="J248" s="34"/>
      <c r="K248" s="34"/>
      <c r="L248" s="34"/>
      <c r="M248" s="34"/>
    </row>
    <row r="249" spans="1:13">
      <c r="A249" s="33"/>
      <c r="B249" s="33"/>
      <c r="C249" s="33"/>
      <c r="D249" s="33"/>
      <c r="E249" s="33"/>
      <c r="F249" s="33"/>
      <c r="G249" s="33"/>
      <c r="H249" s="34"/>
      <c r="I249" s="34"/>
      <c r="J249" s="34"/>
      <c r="K249" s="34"/>
      <c r="L249" s="34"/>
      <c r="M249" s="34"/>
    </row>
    <row r="250" spans="1:13">
      <c r="A250" s="33"/>
      <c r="B250" s="33"/>
      <c r="C250" s="33"/>
      <c r="D250" s="33"/>
      <c r="E250" s="33"/>
      <c r="F250" s="33"/>
      <c r="G250" s="33"/>
      <c r="H250" s="34"/>
      <c r="I250" s="34"/>
      <c r="J250" s="34"/>
      <c r="K250" s="34"/>
      <c r="L250" s="34"/>
      <c r="M250" s="34"/>
    </row>
    <row r="251" spans="1:13">
      <c r="A251" s="33"/>
      <c r="B251" s="33"/>
      <c r="C251" s="33"/>
      <c r="D251" s="33"/>
      <c r="E251" s="33"/>
      <c r="F251" s="33"/>
      <c r="G251" s="33"/>
      <c r="H251" s="34"/>
      <c r="I251" s="34"/>
      <c r="J251" s="34"/>
      <c r="K251" s="34"/>
      <c r="L251" s="34"/>
      <c r="M251" s="34"/>
    </row>
    <row r="252" spans="1:13">
      <c r="A252" s="33"/>
      <c r="B252" s="33"/>
      <c r="C252" s="33"/>
      <c r="D252" s="33"/>
      <c r="E252" s="33"/>
      <c r="F252" s="33"/>
      <c r="G252" s="33"/>
      <c r="H252" s="34"/>
      <c r="I252" s="34"/>
      <c r="J252" s="34"/>
      <c r="K252" s="34"/>
      <c r="L252" s="34"/>
      <c r="M252" s="34"/>
    </row>
    <row r="253" spans="1:13">
      <c r="A253" s="33"/>
      <c r="B253" s="33"/>
      <c r="C253" s="33"/>
      <c r="D253" s="33"/>
      <c r="E253" s="33"/>
      <c r="F253" s="33"/>
      <c r="G253" s="33"/>
      <c r="H253" s="34"/>
      <c r="I253" s="34"/>
      <c r="J253" s="34"/>
      <c r="K253" s="34"/>
      <c r="L253" s="34"/>
      <c r="M253" s="34"/>
    </row>
    <row r="254" spans="1:13">
      <c r="A254" s="33"/>
      <c r="B254" s="33"/>
      <c r="C254" s="33"/>
      <c r="D254" s="33"/>
      <c r="E254" s="33"/>
      <c r="F254" s="33"/>
      <c r="G254" s="33"/>
      <c r="H254" s="34"/>
      <c r="I254" s="34"/>
      <c r="J254" s="34"/>
      <c r="K254" s="34"/>
      <c r="L254" s="34"/>
      <c r="M254" s="34"/>
    </row>
    <row r="255" spans="1:13">
      <c r="A255" s="33"/>
      <c r="B255" s="33"/>
      <c r="C255" s="33"/>
      <c r="D255" s="33"/>
      <c r="E255" s="33"/>
      <c r="F255" s="33"/>
      <c r="G255" s="33"/>
      <c r="H255" s="34"/>
      <c r="I255" s="34"/>
      <c r="J255" s="34"/>
      <c r="K255" s="34"/>
      <c r="L255" s="34"/>
      <c r="M255" s="34"/>
    </row>
    <row r="256" spans="1:13">
      <c r="A256" s="33"/>
      <c r="B256" s="33"/>
      <c r="C256" s="33"/>
      <c r="D256" s="33"/>
      <c r="E256" s="33"/>
      <c r="F256" s="33"/>
      <c r="G256" s="33"/>
      <c r="H256" s="34"/>
      <c r="I256" s="34"/>
      <c r="J256" s="34"/>
      <c r="K256" s="34"/>
      <c r="L256" s="34"/>
      <c r="M256" s="34"/>
    </row>
    <row r="257" spans="1:13">
      <c r="A257" s="33"/>
      <c r="B257" s="33"/>
      <c r="C257" s="33"/>
      <c r="D257" s="33"/>
      <c r="E257" s="33"/>
      <c r="F257" s="33"/>
      <c r="G257" s="33"/>
      <c r="H257" s="34"/>
      <c r="I257" s="34"/>
      <c r="J257" s="34"/>
      <c r="K257" s="34"/>
      <c r="L257" s="34"/>
      <c r="M257" s="34"/>
    </row>
    <row r="258" spans="1:13">
      <c r="A258" s="33"/>
      <c r="B258" s="33"/>
      <c r="C258" s="33"/>
      <c r="D258" s="33"/>
      <c r="E258" s="33"/>
      <c r="F258" s="33"/>
      <c r="G258" s="33"/>
      <c r="H258" s="34"/>
      <c r="I258" s="34"/>
      <c r="J258" s="34"/>
      <c r="K258" s="34"/>
      <c r="L258" s="34"/>
      <c r="M258" s="34"/>
    </row>
    <row r="259" spans="1:13">
      <c r="A259" s="33"/>
      <c r="B259" s="33"/>
      <c r="C259" s="33"/>
      <c r="D259" s="33"/>
      <c r="E259" s="33"/>
      <c r="F259" s="33"/>
      <c r="G259" s="33"/>
      <c r="H259" s="34"/>
      <c r="I259" s="34"/>
      <c r="J259" s="34"/>
      <c r="K259" s="34"/>
      <c r="L259" s="34"/>
      <c r="M259" s="34"/>
    </row>
    <row r="260" spans="1:13">
      <c r="A260" s="33"/>
      <c r="B260" s="33"/>
      <c r="C260" s="33"/>
      <c r="D260" s="33"/>
      <c r="E260" s="33"/>
      <c r="F260" s="33"/>
      <c r="G260" s="33"/>
      <c r="H260" s="34"/>
      <c r="I260" s="34"/>
      <c r="J260" s="34"/>
      <c r="K260" s="34"/>
      <c r="L260" s="34"/>
      <c r="M260" s="34"/>
    </row>
    <row r="261" spans="1:13">
      <c r="A261" s="33"/>
      <c r="B261" s="33"/>
      <c r="C261" s="33"/>
      <c r="D261" s="33"/>
      <c r="E261" s="33"/>
      <c r="F261" s="33"/>
      <c r="G261" s="33"/>
      <c r="H261" s="34"/>
      <c r="I261" s="34"/>
      <c r="J261" s="34"/>
      <c r="K261" s="34"/>
      <c r="L261" s="34"/>
      <c r="M261" s="34"/>
    </row>
    <row r="262" spans="1:13">
      <c r="A262" s="33"/>
      <c r="B262" s="33"/>
      <c r="C262" s="33"/>
      <c r="D262" s="33"/>
      <c r="E262" s="33"/>
      <c r="F262" s="33"/>
      <c r="G262" s="33"/>
      <c r="H262" s="34"/>
      <c r="I262" s="34"/>
      <c r="J262" s="34"/>
      <c r="K262" s="34"/>
      <c r="L262" s="34"/>
      <c r="M262" s="34"/>
    </row>
    <row r="263" spans="1:13">
      <c r="A263" s="33"/>
      <c r="B263" s="33"/>
      <c r="C263" s="33"/>
      <c r="D263" s="33"/>
      <c r="E263" s="33"/>
      <c r="F263" s="33"/>
      <c r="G263" s="33"/>
      <c r="H263" s="34"/>
      <c r="I263" s="34"/>
      <c r="J263" s="34"/>
      <c r="K263" s="34"/>
      <c r="L263" s="34"/>
      <c r="M263" s="34"/>
    </row>
    <row r="264" spans="1:13">
      <c r="A264" s="33"/>
      <c r="B264" s="33"/>
      <c r="C264" s="33"/>
      <c r="D264" s="33"/>
      <c r="E264" s="33"/>
      <c r="F264" s="33"/>
      <c r="G264" s="33"/>
      <c r="H264" s="34"/>
      <c r="I264" s="34"/>
      <c r="J264" s="34"/>
      <c r="K264" s="34"/>
      <c r="L264" s="34"/>
      <c r="M264" s="34"/>
    </row>
    <row r="265" spans="1:13">
      <c r="A265" s="33"/>
      <c r="B265" s="33"/>
      <c r="C265" s="33"/>
      <c r="D265" s="33"/>
      <c r="E265" s="33"/>
      <c r="F265" s="33"/>
      <c r="G265" s="33"/>
      <c r="H265" s="34"/>
      <c r="I265" s="34"/>
      <c r="J265" s="34"/>
      <c r="K265" s="34"/>
      <c r="L265" s="34"/>
      <c r="M265" s="34"/>
    </row>
    <row r="266" spans="1:13">
      <c r="A266" s="33"/>
      <c r="B266" s="33"/>
      <c r="C266" s="33"/>
      <c r="D266" s="33"/>
      <c r="E266" s="33"/>
      <c r="F266" s="33"/>
      <c r="G266" s="33"/>
      <c r="H266" s="34"/>
      <c r="I266" s="34"/>
      <c r="J266" s="34"/>
      <c r="K266" s="34"/>
      <c r="L266" s="34"/>
      <c r="M266" s="34"/>
    </row>
    <row r="267" spans="1:13">
      <c r="A267" s="33"/>
      <c r="B267" s="33"/>
      <c r="C267" s="33"/>
      <c r="D267" s="33"/>
      <c r="E267" s="33"/>
      <c r="F267" s="33"/>
      <c r="G267" s="33"/>
      <c r="H267" s="34"/>
      <c r="I267" s="34"/>
      <c r="J267" s="34"/>
      <c r="K267" s="34"/>
      <c r="L267" s="34"/>
      <c r="M267" s="34"/>
    </row>
    <row r="268" spans="1:13">
      <c r="A268" s="33"/>
      <c r="B268" s="33"/>
      <c r="C268" s="33"/>
      <c r="D268" s="33"/>
      <c r="E268" s="33"/>
      <c r="F268" s="33"/>
      <c r="G268" s="33"/>
      <c r="H268" s="34"/>
      <c r="I268" s="34"/>
      <c r="J268" s="34"/>
      <c r="K268" s="34"/>
      <c r="L268" s="34"/>
      <c r="M268" s="34"/>
    </row>
    <row r="269" spans="1:13">
      <c r="A269" s="33"/>
      <c r="B269" s="33"/>
      <c r="C269" s="33"/>
      <c r="D269" s="33"/>
      <c r="E269" s="33"/>
      <c r="F269" s="33"/>
      <c r="G269" s="33"/>
      <c r="H269" s="34"/>
      <c r="I269" s="34"/>
      <c r="J269" s="34"/>
      <c r="K269" s="34"/>
      <c r="L269" s="34"/>
      <c r="M269" s="34"/>
    </row>
    <row r="270" spans="1:13">
      <c r="A270" s="33"/>
      <c r="B270" s="33"/>
      <c r="C270" s="33"/>
      <c r="D270" s="33"/>
      <c r="E270" s="33"/>
      <c r="F270" s="33"/>
      <c r="G270" s="33"/>
      <c r="H270" s="34"/>
      <c r="I270" s="34"/>
      <c r="J270" s="34"/>
      <c r="K270" s="34"/>
      <c r="L270" s="34"/>
      <c r="M270" s="34"/>
    </row>
    <row r="271" spans="1:13">
      <c r="A271" s="33"/>
      <c r="B271" s="33"/>
      <c r="C271" s="33"/>
      <c r="D271" s="33"/>
      <c r="E271" s="33"/>
      <c r="F271" s="33"/>
      <c r="G271" s="33"/>
      <c r="H271" s="34"/>
      <c r="I271" s="34"/>
      <c r="J271" s="34"/>
      <c r="K271" s="34"/>
      <c r="L271" s="34"/>
      <c r="M271" s="34"/>
    </row>
    <row r="272" spans="1:13">
      <c r="A272" s="33"/>
      <c r="B272" s="33"/>
      <c r="C272" s="33"/>
      <c r="D272" s="33"/>
      <c r="E272" s="33"/>
      <c r="F272" s="33"/>
      <c r="G272" s="33"/>
      <c r="H272" s="34"/>
      <c r="I272" s="34"/>
      <c r="J272" s="34"/>
      <c r="K272" s="34"/>
      <c r="L272" s="34"/>
      <c r="M272" s="34"/>
    </row>
    <row r="273" spans="1:13">
      <c r="A273" s="33"/>
      <c r="B273" s="33"/>
      <c r="C273" s="33"/>
      <c r="D273" s="33"/>
      <c r="E273" s="33"/>
      <c r="F273" s="33"/>
      <c r="G273" s="33"/>
      <c r="H273" s="34"/>
      <c r="I273" s="34"/>
      <c r="J273" s="34"/>
      <c r="K273" s="34"/>
      <c r="L273" s="34"/>
      <c r="M273" s="34"/>
    </row>
    <row r="274" spans="1:13">
      <c r="A274" s="33"/>
      <c r="B274" s="33"/>
      <c r="C274" s="33"/>
      <c r="D274" s="33"/>
      <c r="E274" s="33"/>
      <c r="F274" s="33"/>
      <c r="G274" s="33"/>
      <c r="H274" s="34"/>
      <c r="I274" s="34"/>
      <c r="J274" s="34"/>
      <c r="K274" s="34"/>
      <c r="L274" s="34"/>
      <c r="M274" s="34"/>
    </row>
    <row r="275" spans="1:13">
      <c r="A275" s="33"/>
      <c r="B275" s="33"/>
      <c r="C275" s="33"/>
      <c r="D275" s="33"/>
      <c r="E275" s="33"/>
      <c r="F275" s="33"/>
      <c r="G275" s="33"/>
      <c r="H275" s="34"/>
      <c r="I275" s="34"/>
      <c r="J275" s="34"/>
      <c r="K275" s="34"/>
      <c r="L275" s="34"/>
      <c r="M275" s="34"/>
    </row>
    <row r="276" spans="1:13">
      <c r="A276" s="33"/>
      <c r="B276" s="33"/>
      <c r="C276" s="33"/>
      <c r="D276" s="33"/>
      <c r="E276" s="33"/>
      <c r="F276" s="33"/>
      <c r="G276" s="33"/>
      <c r="H276" s="34"/>
      <c r="I276" s="34"/>
      <c r="J276" s="34"/>
      <c r="K276" s="34"/>
      <c r="L276" s="34"/>
      <c r="M276" s="34"/>
    </row>
    <row r="277" spans="1:13">
      <c r="A277" s="33"/>
      <c r="B277" s="33"/>
      <c r="C277" s="33"/>
      <c r="D277" s="33"/>
      <c r="E277" s="33"/>
      <c r="F277" s="33"/>
      <c r="G277" s="33"/>
      <c r="H277" s="34"/>
      <c r="I277" s="34"/>
      <c r="J277" s="34"/>
      <c r="K277" s="34"/>
      <c r="L277" s="34"/>
      <c r="M277" s="34"/>
    </row>
    <row r="278" spans="1:13">
      <c r="A278" s="33"/>
      <c r="B278" s="33"/>
      <c r="C278" s="33"/>
      <c r="D278" s="33"/>
      <c r="E278" s="33"/>
      <c r="F278" s="33"/>
      <c r="G278" s="33"/>
      <c r="H278" s="34"/>
      <c r="I278" s="34"/>
      <c r="J278" s="34"/>
      <c r="K278" s="34"/>
      <c r="L278" s="34"/>
      <c r="M278" s="34"/>
    </row>
    <row r="279" spans="1:13">
      <c r="A279" s="33"/>
      <c r="B279" s="33"/>
      <c r="C279" s="33"/>
      <c r="D279" s="33"/>
      <c r="E279" s="33"/>
      <c r="F279" s="33"/>
      <c r="G279" s="33"/>
      <c r="H279" s="34"/>
      <c r="I279" s="34"/>
      <c r="J279" s="34"/>
      <c r="K279" s="34"/>
      <c r="L279" s="34"/>
      <c r="M279" s="34"/>
    </row>
    <row r="280" spans="1:13">
      <c r="A280" s="33"/>
      <c r="B280" s="33"/>
      <c r="C280" s="33"/>
      <c r="D280" s="33"/>
      <c r="E280" s="33"/>
      <c r="F280" s="33"/>
      <c r="G280" s="33"/>
      <c r="H280" s="34"/>
      <c r="I280" s="34"/>
      <c r="J280" s="34"/>
      <c r="K280" s="34"/>
      <c r="L280" s="34"/>
      <c r="M280" s="34"/>
    </row>
    <row r="281" spans="1:13">
      <c r="A281" s="33"/>
      <c r="B281" s="33"/>
      <c r="C281" s="33"/>
      <c r="D281" s="33"/>
      <c r="E281" s="33"/>
      <c r="F281" s="33"/>
      <c r="G281" s="33"/>
      <c r="H281" s="34"/>
      <c r="I281" s="34"/>
      <c r="J281" s="34"/>
      <c r="K281" s="34"/>
      <c r="L281" s="34"/>
      <c r="M281" s="34"/>
    </row>
    <row r="282" spans="1:13">
      <c r="A282" s="33"/>
      <c r="B282" s="33"/>
      <c r="C282" s="33"/>
      <c r="D282" s="33"/>
      <c r="E282" s="33"/>
      <c r="F282" s="33"/>
      <c r="G282" s="33"/>
      <c r="H282" s="34"/>
      <c r="I282" s="34"/>
      <c r="J282" s="34"/>
      <c r="K282" s="34"/>
      <c r="L282" s="34"/>
      <c r="M282" s="34"/>
    </row>
    <row r="283" spans="1:13">
      <c r="A283" s="33"/>
      <c r="B283" s="33"/>
      <c r="C283" s="33"/>
      <c r="D283" s="33"/>
      <c r="E283" s="33"/>
      <c r="F283" s="33"/>
      <c r="G283" s="33"/>
      <c r="H283" s="34"/>
      <c r="I283" s="34"/>
      <c r="J283" s="34"/>
      <c r="K283" s="34"/>
      <c r="L283" s="34"/>
      <c r="M283" s="34"/>
    </row>
    <row r="284" spans="1:13">
      <c r="A284" s="33"/>
      <c r="B284" s="33"/>
      <c r="C284" s="33"/>
      <c r="D284" s="33"/>
      <c r="E284" s="33"/>
      <c r="F284" s="33"/>
      <c r="G284" s="33"/>
      <c r="H284" s="34"/>
      <c r="I284" s="34"/>
      <c r="J284" s="34"/>
      <c r="K284" s="34"/>
      <c r="L284" s="34"/>
      <c r="M284" s="34"/>
    </row>
    <row r="285" spans="1:13">
      <c r="A285" s="33"/>
      <c r="B285" s="33"/>
      <c r="C285" s="33"/>
      <c r="D285" s="33"/>
      <c r="E285" s="33"/>
      <c r="F285" s="33"/>
      <c r="G285" s="33"/>
      <c r="H285" s="34"/>
      <c r="I285" s="34"/>
      <c r="J285" s="34"/>
      <c r="K285" s="34"/>
      <c r="L285" s="34"/>
      <c r="M285" s="34"/>
    </row>
    <row r="286" spans="1:13">
      <c r="A286" s="33"/>
      <c r="B286" s="33"/>
      <c r="C286" s="33"/>
      <c r="D286" s="33"/>
      <c r="E286" s="33"/>
      <c r="F286" s="33"/>
      <c r="G286" s="33"/>
      <c r="H286" s="34"/>
      <c r="I286" s="34"/>
      <c r="J286" s="34"/>
      <c r="K286" s="34"/>
      <c r="L286" s="34"/>
      <c r="M286" s="34"/>
    </row>
    <row r="287" spans="1:13">
      <c r="A287" s="33"/>
      <c r="B287" s="33"/>
      <c r="C287" s="33"/>
      <c r="D287" s="33"/>
      <c r="E287" s="33"/>
      <c r="F287" s="33"/>
      <c r="G287" s="33"/>
      <c r="H287" s="34"/>
      <c r="I287" s="34"/>
      <c r="J287" s="34"/>
      <c r="K287" s="34"/>
      <c r="L287" s="34"/>
      <c r="M287" s="34"/>
    </row>
    <row r="288" spans="1:13">
      <c r="A288" s="33"/>
      <c r="B288" s="33"/>
      <c r="C288" s="33"/>
      <c r="D288" s="33"/>
      <c r="E288" s="33"/>
      <c r="F288" s="33"/>
      <c r="G288" s="33"/>
      <c r="H288" s="34"/>
      <c r="I288" s="34"/>
      <c r="J288" s="34"/>
      <c r="K288" s="34"/>
      <c r="L288" s="34"/>
      <c r="M288" s="34"/>
    </row>
    <row r="289" spans="1:13">
      <c r="A289" s="33"/>
      <c r="B289" s="33"/>
      <c r="C289" s="33"/>
      <c r="D289" s="33"/>
      <c r="E289" s="33"/>
      <c r="F289" s="33"/>
      <c r="G289" s="33"/>
      <c r="H289" s="34"/>
      <c r="I289" s="34"/>
      <c r="J289" s="34"/>
      <c r="K289" s="34"/>
      <c r="L289" s="34"/>
      <c r="M289" s="34"/>
    </row>
    <row r="290" spans="1:13">
      <c r="A290" s="33"/>
      <c r="B290" s="33"/>
      <c r="C290" s="33"/>
      <c r="D290" s="33"/>
      <c r="E290" s="33"/>
      <c r="F290" s="33"/>
      <c r="G290" s="33"/>
      <c r="H290" s="34"/>
      <c r="I290" s="34"/>
      <c r="J290" s="34"/>
      <c r="K290" s="34"/>
      <c r="L290" s="34"/>
      <c r="M290" s="34"/>
    </row>
    <row r="291" spans="1:13">
      <c r="A291" s="33"/>
      <c r="B291" s="33"/>
      <c r="C291" s="33"/>
      <c r="D291" s="33"/>
      <c r="E291" s="33"/>
      <c r="F291" s="33"/>
      <c r="G291" s="33"/>
      <c r="H291" s="34"/>
      <c r="I291" s="34"/>
      <c r="J291" s="34"/>
      <c r="K291" s="34"/>
      <c r="L291" s="34"/>
      <c r="M291" s="34"/>
    </row>
    <row r="292" spans="1:13">
      <c r="A292" s="33"/>
      <c r="B292" s="33"/>
      <c r="C292" s="33"/>
      <c r="D292" s="33"/>
      <c r="E292" s="33"/>
      <c r="F292" s="33"/>
      <c r="G292" s="33"/>
      <c r="H292" s="34"/>
      <c r="I292" s="34"/>
      <c r="J292" s="34"/>
      <c r="K292" s="34"/>
      <c r="L292" s="34"/>
      <c r="M292" s="34"/>
    </row>
    <row r="293" spans="1:13">
      <c r="A293" s="33"/>
      <c r="B293" s="33"/>
      <c r="C293" s="33"/>
      <c r="D293" s="33"/>
      <c r="E293" s="33"/>
      <c r="F293" s="33"/>
      <c r="G293" s="33"/>
      <c r="H293" s="34"/>
      <c r="I293" s="34"/>
      <c r="J293" s="34"/>
      <c r="K293" s="34"/>
      <c r="L293" s="34"/>
      <c r="M293" s="34"/>
    </row>
    <row r="294" spans="1:13">
      <c r="A294" s="33"/>
      <c r="B294" s="33"/>
      <c r="C294" s="33"/>
      <c r="D294" s="33"/>
      <c r="E294" s="33"/>
      <c r="F294" s="33"/>
      <c r="G294" s="33"/>
      <c r="H294" s="34"/>
      <c r="I294" s="34"/>
      <c r="J294" s="34"/>
      <c r="K294" s="34"/>
      <c r="L294" s="34"/>
      <c r="M294" s="34"/>
    </row>
    <row r="295" spans="1:13">
      <c r="A295" s="33"/>
      <c r="B295" s="33"/>
      <c r="C295" s="33"/>
      <c r="D295" s="33"/>
      <c r="E295" s="33"/>
      <c r="F295" s="33"/>
      <c r="G295" s="33"/>
      <c r="H295" s="34"/>
      <c r="I295" s="34"/>
      <c r="J295" s="34"/>
      <c r="K295" s="34"/>
      <c r="L295" s="34"/>
      <c r="M295" s="34"/>
    </row>
    <row r="296" spans="1:13">
      <c r="A296" s="33"/>
      <c r="B296" s="33"/>
      <c r="C296" s="33"/>
      <c r="D296" s="33"/>
      <c r="E296" s="33"/>
      <c r="F296" s="33"/>
      <c r="G296" s="33"/>
      <c r="H296" s="34"/>
      <c r="I296" s="34"/>
      <c r="J296" s="34"/>
      <c r="K296" s="34"/>
      <c r="L296" s="34"/>
      <c r="M296" s="34"/>
    </row>
    <row r="297" spans="1:13">
      <c r="A297" s="33"/>
      <c r="B297" s="33"/>
      <c r="C297" s="33"/>
      <c r="D297" s="33"/>
      <c r="E297" s="33"/>
      <c r="F297" s="33"/>
      <c r="G297" s="33"/>
      <c r="H297" s="34"/>
      <c r="I297" s="34"/>
      <c r="J297" s="34"/>
      <c r="K297" s="34"/>
      <c r="L297" s="34"/>
      <c r="M297" s="34"/>
    </row>
    <row r="298" spans="1:13">
      <c r="A298" s="33"/>
      <c r="B298" s="33"/>
      <c r="C298" s="33"/>
      <c r="D298" s="33"/>
      <c r="E298" s="33"/>
      <c r="F298" s="33"/>
      <c r="G298" s="33"/>
      <c r="H298" s="34"/>
      <c r="I298" s="34"/>
      <c r="J298" s="34"/>
      <c r="K298" s="34"/>
      <c r="L298" s="34"/>
      <c r="M298" s="34"/>
    </row>
    <row r="299" spans="1:13">
      <c r="A299" s="33"/>
      <c r="B299" s="33"/>
      <c r="C299" s="33"/>
      <c r="D299" s="33"/>
      <c r="E299" s="33"/>
      <c r="F299" s="33"/>
      <c r="G299" s="33"/>
      <c r="H299" s="34"/>
      <c r="I299" s="34"/>
      <c r="J299" s="34"/>
      <c r="K299" s="34"/>
      <c r="L299" s="34"/>
      <c r="M299" s="34"/>
    </row>
    <row r="300" spans="1:13">
      <c r="A300" s="33"/>
      <c r="B300" s="33"/>
      <c r="C300" s="33"/>
      <c r="D300" s="33"/>
      <c r="E300" s="33"/>
      <c r="F300" s="33"/>
      <c r="G300" s="33"/>
      <c r="H300" s="34"/>
      <c r="I300" s="34"/>
      <c r="J300" s="34"/>
      <c r="K300" s="34"/>
      <c r="L300" s="34"/>
      <c r="M300" s="34"/>
    </row>
    <row r="301" spans="1:13">
      <c r="A301" s="33"/>
      <c r="B301" s="33"/>
      <c r="C301" s="33"/>
      <c r="D301" s="33"/>
      <c r="E301" s="33"/>
      <c r="F301" s="33"/>
      <c r="G301" s="33"/>
      <c r="H301" s="34"/>
      <c r="I301" s="34"/>
      <c r="J301" s="34"/>
      <c r="K301" s="34"/>
      <c r="L301" s="34"/>
      <c r="M301" s="34"/>
    </row>
    <row r="302" spans="1:13">
      <c r="A302" s="33"/>
      <c r="B302" s="33"/>
      <c r="C302" s="33"/>
      <c r="D302" s="33"/>
      <c r="E302" s="33"/>
      <c r="F302" s="33"/>
      <c r="G302" s="33"/>
      <c r="H302" s="34"/>
      <c r="I302" s="34"/>
      <c r="J302" s="34"/>
      <c r="K302" s="34"/>
      <c r="L302" s="34"/>
      <c r="M302" s="34"/>
    </row>
    <row r="303" spans="1:13">
      <c r="A303" s="33"/>
      <c r="B303" s="33"/>
      <c r="C303" s="33"/>
      <c r="D303" s="33"/>
      <c r="E303" s="33"/>
      <c r="F303" s="33"/>
      <c r="G303" s="33"/>
      <c r="H303" s="34"/>
      <c r="I303" s="34"/>
      <c r="J303" s="34"/>
      <c r="K303" s="34"/>
      <c r="L303" s="34"/>
      <c r="M303" s="34"/>
    </row>
    <row r="304" spans="1:13">
      <c r="A304" s="33"/>
      <c r="B304" s="33"/>
      <c r="C304" s="33"/>
      <c r="D304" s="33"/>
      <c r="E304" s="33"/>
      <c r="F304" s="33"/>
      <c r="G304" s="33"/>
      <c r="H304" s="34"/>
      <c r="I304" s="34"/>
      <c r="J304" s="34"/>
      <c r="K304" s="34"/>
      <c r="L304" s="34"/>
      <c r="M304" s="34"/>
    </row>
    <row r="305" spans="1:13">
      <c r="A305" s="33"/>
      <c r="B305" s="33"/>
      <c r="C305" s="33"/>
      <c r="D305" s="33"/>
      <c r="E305" s="33"/>
      <c r="F305" s="33"/>
      <c r="G305" s="33"/>
      <c r="H305" s="34"/>
      <c r="I305" s="34"/>
      <c r="J305" s="34"/>
      <c r="K305" s="34"/>
      <c r="L305" s="34"/>
      <c r="M305" s="34"/>
    </row>
    <row r="306" spans="1:13">
      <c r="A306" s="33"/>
      <c r="B306" s="33"/>
      <c r="C306" s="33"/>
      <c r="D306" s="33"/>
      <c r="E306" s="33"/>
      <c r="F306" s="33"/>
      <c r="G306" s="33"/>
      <c r="H306" s="34"/>
      <c r="I306" s="34"/>
      <c r="J306" s="34"/>
      <c r="K306" s="34"/>
      <c r="L306" s="34"/>
      <c r="M306" s="34"/>
    </row>
    <row r="307" spans="1:13">
      <c r="A307" s="33"/>
      <c r="B307" s="33"/>
      <c r="C307" s="33"/>
      <c r="D307" s="33"/>
      <c r="E307" s="33"/>
      <c r="F307" s="33"/>
      <c r="G307" s="33"/>
      <c r="H307" s="34"/>
      <c r="I307" s="34"/>
      <c r="J307" s="34"/>
      <c r="K307" s="34"/>
      <c r="L307" s="34"/>
      <c r="M307" s="34"/>
    </row>
    <row r="308" spans="1:13">
      <c r="A308" s="33"/>
      <c r="B308" s="33"/>
      <c r="C308" s="33"/>
      <c r="D308" s="33"/>
      <c r="E308" s="33"/>
      <c r="F308" s="33"/>
      <c r="G308" s="33"/>
      <c r="H308" s="34"/>
      <c r="I308" s="34"/>
      <c r="J308" s="34"/>
      <c r="K308" s="34"/>
      <c r="L308" s="34"/>
      <c r="M308" s="34"/>
    </row>
    <row r="309" spans="1:13">
      <c r="A309" s="33"/>
      <c r="B309" s="33"/>
      <c r="C309" s="33"/>
      <c r="D309" s="33"/>
      <c r="E309" s="33"/>
      <c r="F309" s="33"/>
      <c r="G309" s="33"/>
      <c r="H309" s="34"/>
      <c r="I309" s="34"/>
      <c r="J309" s="34"/>
      <c r="K309" s="34"/>
      <c r="L309" s="34"/>
      <c r="M309" s="34"/>
    </row>
    <row r="310" spans="1:13">
      <c r="A310" s="33"/>
      <c r="B310" s="33"/>
      <c r="C310" s="33"/>
      <c r="D310" s="33"/>
      <c r="E310" s="33"/>
      <c r="F310" s="33"/>
      <c r="G310" s="33"/>
      <c r="H310" s="34"/>
      <c r="I310" s="34"/>
      <c r="J310" s="34"/>
      <c r="K310" s="34"/>
      <c r="L310" s="34"/>
      <c r="M310" s="34"/>
    </row>
    <row r="311" spans="1:13">
      <c r="A311" s="33"/>
      <c r="B311" s="33"/>
      <c r="C311" s="33"/>
      <c r="D311" s="33"/>
      <c r="E311" s="33"/>
      <c r="F311" s="33"/>
      <c r="G311" s="33"/>
      <c r="H311" s="34"/>
      <c r="I311" s="34"/>
      <c r="J311" s="34"/>
      <c r="K311" s="34"/>
      <c r="L311" s="34"/>
      <c r="M311" s="34"/>
    </row>
    <row r="312" spans="1:13">
      <c r="A312" s="33"/>
      <c r="B312" s="33"/>
      <c r="C312" s="33"/>
      <c r="D312" s="33"/>
      <c r="E312" s="33"/>
      <c r="F312" s="33"/>
      <c r="G312" s="33"/>
      <c r="H312" s="34"/>
      <c r="I312" s="34"/>
      <c r="J312" s="34"/>
      <c r="K312" s="34"/>
      <c r="L312" s="34"/>
      <c r="M312" s="34"/>
    </row>
    <row r="313" spans="1:13">
      <c r="A313" s="33"/>
      <c r="B313" s="33"/>
      <c r="C313" s="33"/>
      <c r="D313" s="33"/>
      <c r="E313" s="33"/>
      <c r="F313" s="33"/>
      <c r="G313" s="33"/>
      <c r="H313" s="34"/>
      <c r="I313" s="34"/>
      <c r="J313" s="34"/>
      <c r="K313" s="34"/>
      <c r="L313" s="34"/>
      <c r="M313" s="34"/>
    </row>
    <row r="314" spans="1:13">
      <c r="A314" s="33"/>
      <c r="B314" s="33"/>
      <c r="C314" s="33"/>
      <c r="D314" s="33"/>
      <c r="E314" s="33"/>
      <c r="F314" s="33"/>
      <c r="G314" s="33"/>
      <c r="H314" s="34"/>
      <c r="I314" s="34"/>
      <c r="J314" s="34"/>
      <c r="K314" s="34"/>
      <c r="L314" s="34"/>
      <c r="M314" s="34"/>
    </row>
    <row r="315" spans="1:13">
      <c r="A315" s="33"/>
      <c r="B315" s="33"/>
      <c r="C315" s="33"/>
      <c r="D315" s="33"/>
      <c r="E315" s="33"/>
      <c r="F315" s="33"/>
      <c r="G315" s="33"/>
      <c r="H315" s="34"/>
      <c r="I315" s="34"/>
      <c r="J315" s="34"/>
      <c r="K315" s="34"/>
      <c r="L315" s="34"/>
      <c r="M315" s="34"/>
    </row>
    <row r="316" spans="1:13">
      <c r="A316" s="33"/>
      <c r="B316" s="33"/>
      <c r="C316" s="33"/>
      <c r="D316" s="33"/>
      <c r="E316" s="33"/>
      <c r="F316" s="33"/>
      <c r="G316" s="33"/>
      <c r="H316" s="34"/>
      <c r="I316" s="34"/>
      <c r="J316" s="34"/>
      <c r="K316" s="34"/>
      <c r="L316" s="34"/>
      <c r="M316" s="34"/>
    </row>
    <row r="317" spans="1:13">
      <c r="A317" s="33"/>
      <c r="B317" s="33"/>
      <c r="C317" s="33"/>
      <c r="D317" s="33"/>
      <c r="E317" s="33"/>
      <c r="F317" s="33"/>
      <c r="G317" s="33"/>
      <c r="H317" s="34"/>
      <c r="I317" s="34"/>
      <c r="J317" s="34"/>
      <c r="K317" s="34"/>
      <c r="L317" s="34"/>
      <c r="M317" s="34"/>
    </row>
    <row r="318" spans="1:13">
      <c r="A318" s="33"/>
      <c r="B318" s="33"/>
      <c r="C318" s="33"/>
      <c r="D318" s="33"/>
      <c r="E318" s="33"/>
      <c r="F318" s="33"/>
      <c r="G318" s="33"/>
      <c r="H318" s="34"/>
      <c r="I318" s="34"/>
      <c r="J318" s="34"/>
      <c r="K318" s="34"/>
      <c r="L318" s="34"/>
      <c r="M318" s="34"/>
    </row>
    <row r="319" spans="1:13">
      <c r="A319" s="33"/>
      <c r="B319" s="33"/>
      <c r="C319" s="33"/>
      <c r="D319" s="33"/>
      <c r="E319" s="33"/>
      <c r="F319" s="33"/>
      <c r="G319" s="33"/>
      <c r="H319" s="34"/>
      <c r="I319" s="34"/>
      <c r="J319" s="34"/>
      <c r="K319" s="34"/>
      <c r="L319" s="34"/>
      <c r="M319" s="34"/>
    </row>
    <row r="320" spans="1:13">
      <c r="A320" s="33"/>
      <c r="B320" s="33"/>
      <c r="C320" s="33"/>
      <c r="D320" s="33"/>
      <c r="E320" s="33"/>
      <c r="F320" s="33"/>
      <c r="G320" s="33"/>
      <c r="H320" s="34"/>
      <c r="I320" s="34"/>
      <c r="J320" s="34"/>
      <c r="K320" s="34"/>
      <c r="L320" s="34"/>
      <c r="M320" s="34"/>
    </row>
    <row r="321" spans="1:13">
      <c r="A321" s="33"/>
      <c r="B321" s="33"/>
      <c r="C321" s="33"/>
      <c r="D321" s="33"/>
      <c r="E321" s="33"/>
      <c r="F321" s="33"/>
      <c r="G321" s="33"/>
      <c r="H321" s="34"/>
      <c r="I321" s="34"/>
      <c r="J321" s="34"/>
      <c r="K321" s="34"/>
      <c r="L321" s="34"/>
      <c r="M321" s="34"/>
    </row>
    <row r="322" spans="1:13">
      <c r="A322" s="33"/>
      <c r="B322" s="33"/>
      <c r="C322" s="33"/>
      <c r="D322" s="33"/>
      <c r="E322" s="33"/>
      <c r="F322" s="33"/>
      <c r="G322" s="33"/>
      <c r="H322" s="34"/>
      <c r="I322" s="34"/>
      <c r="J322" s="34"/>
      <c r="K322" s="34"/>
      <c r="L322" s="34"/>
      <c r="M322" s="34"/>
    </row>
    <row r="323" spans="1:13">
      <c r="A323" s="33"/>
      <c r="B323" s="33"/>
      <c r="C323" s="33"/>
      <c r="D323" s="33"/>
      <c r="E323" s="33"/>
      <c r="F323" s="33"/>
      <c r="G323" s="33"/>
      <c r="H323" s="34"/>
      <c r="I323" s="34"/>
      <c r="J323" s="34"/>
      <c r="K323" s="34"/>
      <c r="L323" s="34"/>
      <c r="M323" s="34"/>
    </row>
    <row r="324" spans="1:13">
      <c r="A324" s="33"/>
      <c r="B324" s="33"/>
      <c r="C324" s="33"/>
      <c r="D324" s="33"/>
      <c r="E324" s="33"/>
      <c r="F324" s="33"/>
      <c r="G324" s="33"/>
      <c r="H324" s="34"/>
      <c r="I324" s="34"/>
      <c r="J324" s="34"/>
      <c r="K324" s="34"/>
      <c r="L324" s="34"/>
      <c r="M324" s="34"/>
    </row>
    <row r="325" spans="1:13">
      <c r="A325" s="33"/>
      <c r="B325" s="33"/>
      <c r="C325" s="33"/>
      <c r="D325" s="33"/>
      <c r="E325" s="33"/>
      <c r="F325" s="33"/>
      <c r="G325" s="33"/>
      <c r="H325" s="34"/>
      <c r="I325" s="34"/>
      <c r="J325" s="34"/>
      <c r="K325" s="34"/>
      <c r="L325" s="34"/>
      <c r="M325" s="34"/>
    </row>
    <row r="326" spans="1:13">
      <c r="A326" s="33"/>
      <c r="B326" s="33"/>
      <c r="C326" s="33"/>
      <c r="D326" s="33"/>
      <c r="E326" s="33"/>
      <c r="F326" s="33"/>
      <c r="G326" s="33"/>
      <c r="H326" s="34"/>
      <c r="I326" s="34"/>
      <c r="J326" s="34"/>
      <c r="K326" s="34"/>
      <c r="L326" s="34"/>
      <c r="M326" s="34"/>
    </row>
    <row r="327" spans="1:13">
      <c r="A327" s="33"/>
      <c r="B327" s="33"/>
      <c r="C327" s="33"/>
      <c r="D327" s="33"/>
      <c r="E327" s="33"/>
      <c r="F327" s="33"/>
      <c r="G327" s="33"/>
      <c r="H327" s="34"/>
      <c r="I327" s="34"/>
      <c r="J327" s="34"/>
      <c r="K327" s="34"/>
      <c r="L327" s="34"/>
      <c r="M327" s="34"/>
    </row>
    <row r="328" spans="1:13">
      <c r="A328" s="33"/>
      <c r="B328" s="33"/>
      <c r="C328" s="33"/>
      <c r="D328" s="33"/>
      <c r="E328" s="33"/>
      <c r="F328" s="33"/>
      <c r="G328" s="33"/>
      <c r="H328" s="34"/>
      <c r="I328" s="34"/>
      <c r="J328" s="34"/>
      <c r="K328" s="34"/>
      <c r="L328" s="34"/>
      <c r="M328" s="34"/>
    </row>
    <row r="329" spans="1:13">
      <c r="A329" s="33"/>
      <c r="B329" s="33"/>
      <c r="C329" s="33"/>
      <c r="D329" s="33"/>
      <c r="E329" s="33"/>
      <c r="F329" s="33"/>
      <c r="G329" s="33"/>
      <c r="H329" s="34"/>
      <c r="I329" s="34"/>
      <c r="J329" s="34"/>
      <c r="K329" s="34"/>
      <c r="L329" s="34"/>
      <c r="M329" s="34"/>
    </row>
    <row r="330" spans="1:13">
      <c r="A330" s="33"/>
      <c r="B330" s="33"/>
      <c r="C330" s="33"/>
      <c r="D330" s="33"/>
      <c r="E330" s="33"/>
      <c r="F330" s="33"/>
      <c r="G330" s="33"/>
      <c r="H330" s="34"/>
      <c r="I330" s="34"/>
      <c r="J330" s="34"/>
      <c r="K330" s="34"/>
      <c r="L330" s="34"/>
      <c r="M330" s="34"/>
    </row>
    <row r="331" spans="1:13">
      <c r="A331" s="33"/>
      <c r="B331" s="33"/>
      <c r="C331" s="33"/>
      <c r="D331" s="33"/>
      <c r="E331" s="33"/>
      <c r="F331" s="33"/>
      <c r="G331" s="33"/>
      <c r="H331" s="34"/>
      <c r="I331" s="34"/>
      <c r="J331" s="34"/>
      <c r="K331" s="34"/>
      <c r="L331" s="34"/>
      <c r="M331" s="34"/>
    </row>
    <row r="332" spans="1:13">
      <c r="A332" s="33"/>
      <c r="B332" s="33"/>
      <c r="C332" s="33"/>
      <c r="D332" s="33"/>
      <c r="E332" s="33"/>
      <c r="F332" s="33"/>
      <c r="G332" s="33"/>
      <c r="H332" s="34"/>
      <c r="I332" s="34"/>
      <c r="J332" s="34"/>
      <c r="K332" s="34"/>
      <c r="L332" s="34"/>
      <c r="M332" s="34"/>
    </row>
    <row r="333" spans="1:13">
      <c r="A333" s="33"/>
      <c r="B333" s="33"/>
      <c r="C333" s="33"/>
      <c r="D333" s="33"/>
      <c r="E333" s="33"/>
      <c r="F333" s="33"/>
      <c r="G333" s="33"/>
      <c r="H333" s="34"/>
      <c r="I333" s="34"/>
      <c r="J333" s="34"/>
      <c r="K333" s="34"/>
      <c r="L333" s="34"/>
      <c r="M333" s="34"/>
    </row>
    <row r="334" spans="1:13">
      <c r="A334" s="33"/>
      <c r="B334" s="33"/>
      <c r="C334" s="33"/>
      <c r="D334" s="33"/>
      <c r="E334" s="33"/>
      <c r="F334" s="33"/>
      <c r="G334" s="33"/>
      <c r="H334" s="34"/>
      <c r="I334" s="34"/>
      <c r="J334" s="34"/>
      <c r="K334" s="34"/>
      <c r="L334" s="34"/>
      <c r="M334" s="34"/>
    </row>
    <row r="335" spans="1:13">
      <c r="A335" s="33"/>
      <c r="B335" s="33"/>
      <c r="C335" s="33"/>
      <c r="D335" s="33"/>
      <c r="E335" s="33"/>
      <c r="F335" s="33"/>
      <c r="G335" s="33"/>
      <c r="H335" s="34"/>
      <c r="I335" s="34"/>
      <c r="J335" s="34"/>
      <c r="K335" s="34"/>
      <c r="L335" s="34"/>
      <c r="M335" s="34"/>
    </row>
    <row r="336" spans="1:13">
      <c r="A336" s="33"/>
      <c r="B336" s="33"/>
      <c r="C336" s="33"/>
      <c r="D336" s="33"/>
      <c r="E336" s="33"/>
      <c r="F336" s="33"/>
      <c r="G336" s="33"/>
      <c r="H336" s="34"/>
      <c r="I336" s="34"/>
      <c r="J336" s="34"/>
      <c r="K336" s="34"/>
      <c r="L336" s="34"/>
      <c r="M336" s="34"/>
    </row>
    <row r="337" spans="1:13">
      <c r="A337" s="33"/>
      <c r="B337" s="33"/>
      <c r="C337" s="33"/>
      <c r="D337" s="33"/>
      <c r="E337" s="33"/>
      <c r="F337" s="33"/>
      <c r="G337" s="33"/>
      <c r="H337" s="34"/>
      <c r="I337" s="34"/>
      <c r="J337" s="34"/>
      <c r="K337" s="34"/>
      <c r="L337" s="34"/>
      <c r="M337" s="34"/>
    </row>
    <row r="338" spans="1:13">
      <c r="A338" s="33"/>
      <c r="B338" s="33"/>
      <c r="C338" s="33"/>
      <c r="D338" s="33"/>
      <c r="E338" s="33"/>
      <c r="F338" s="33"/>
      <c r="G338" s="33"/>
      <c r="H338" s="34"/>
      <c r="I338" s="34"/>
      <c r="J338" s="34"/>
      <c r="K338" s="34"/>
      <c r="L338" s="34"/>
      <c r="M338" s="34"/>
    </row>
    <row r="339" spans="1:13">
      <c r="A339" s="33"/>
      <c r="B339" s="33"/>
      <c r="C339" s="33"/>
      <c r="D339" s="33"/>
      <c r="E339" s="33"/>
      <c r="F339" s="33"/>
      <c r="G339" s="33"/>
      <c r="H339" s="34"/>
      <c r="I339" s="34"/>
      <c r="J339" s="34"/>
      <c r="K339" s="34"/>
      <c r="L339" s="34"/>
      <c r="M339" s="34"/>
    </row>
    <row r="340" spans="1:13">
      <c r="A340" s="33"/>
      <c r="B340" s="33"/>
      <c r="C340" s="33"/>
      <c r="D340" s="33"/>
      <c r="E340" s="33"/>
      <c r="F340" s="33"/>
      <c r="G340" s="33"/>
      <c r="H340" s="34"/>
      <c r="I340" s="34"/>
      <c r="J340" s="34"/>
      <c r="K340" s="34"/>
      <c r="L340" s="34"/>
      <c r="M340" s="34"/>
    </row>
    <row r="341" spans="1:13">
      <c r="A341" s="33"/>
      <c r="B341" s="33"/>
      <c r="C341" s="33"/>
      <c r="D341" s="33"/>
      <c r="E341" s="33"/>
      <c r="F341" s="33"/>
      <c r="G341" s="33"/>
      <c r="H341" s="34"/>
      <c r="I341" s="34"/>
      <c r="J341" s="34"/>
      <c r="K341" s="34"/>
      <c r="L341" s="34"/>
      <c r="M341" s="34"/>
    </row>
    <row r="342" spans="1:13">
      <c r="A342" s="33"/>
      <c r="B342" s="33"/>
      <c r="C342" s="33"/>
      <c r="D342" s="33"/>
      <c r="E342" s="33"/>
      <c r="F342" s="33"/>
      <c r="G342" s="33"/>
      <c r="H342" s="34"/>
      <c r="I342" s="34"/>
      <c r="J342" s="34"/>
      <c r="K342" s="34"/>
      <c r="L342" s="34"/>
      <c r="M342" s="34"/>
    </row>
    <row r="343" spans="1:13">
      <c r="A343" s="33"/>
      <c r="B343" s="33"/>
      <c r="C343" s="33"/>
      <c r="D343" s="33"/>
      <c r="E343" s="33"/>
      <c r="F343" s="33"/>
      <c r="G343" s="33"/>
      <c r="H343" s="34"/>
      <c r="I343" s="34"/>
      <c r="J343" s="34"/>
      <c r="K343" s="34"/>
      <c r="L343" s="34"/>
      <c r="M343" s="34"/>
    </row>
    <row r="344" spans="1:13">
      <c r="A344" s="33"/>
      <c r="B344" s="33"/>
      <c r="C344" s="33"/>
      <c r="D344" s="33"/>
      <c r="E344" s="33"/>
      <c r="F344" s="33"/>
      <c r="G344" s="33"/>
      <c r="H344" s="34"/>
      <c r="I344" s="34"/>
      <c r="J344" s="34"/>
      <c r="K344" s="34"/>
      <c r="L344" s="34"/>
      <c r="M344" s="34"/>
    </row>
    <row r="345" spans="1:13">
      <c r="A345" s="33"/>
      <c r="B345" s="33"/>
      <c r="C345" s="33"/>
      <c r="D345" s="33"/>
      <c r="E345" s="33"/>
      <c r="F345" s="33"/>
      <c r="G345" s="33"/>
      <c r="H345" s="34"/>
      <c r="I345" s="34"/>
      <c r="J345" s="34"/>
      <c r="K345" s="34"/>
      <c r="L345" s="34"/>
      <c r="M345" s="34"/>
    </row>
    <row r="346" spans="1:13">
      <c r="A346" s="33"/>
      <c r="B346" s="33"/>
      <c r="C346" s="33"/>
      <c r="D346" s="33"/>
      <c r="E346" s="33"/>
      <c r="F346" s="33"/>
      <c r="G346" s="33"/>
      <c r="H346" s="34"/>
      <c r="I346" s="34"/>
      <c r="J346" s="34"/>
      <c r="K346" s="34"/>
      <c r="L346" s="34"/>
      <c r="M346" s="34"/>
    </row>
    <row r="347" spans="1:13">
      <c r="A347" s="33"/>
      <c r="B347" s="33"/>
      <c r="C347" s="33"/>
      <c r="D347" s="33"/>
      <c r="E347" s="33"/>
      <c r="F347" s="33"/>
      <c r="G347" s="33"/>
      <c r="H347" s="34"/>
      <c r="I347" s="34"/>
      <c r="J347" s="34"/>
      <c r="K347" s="34"/>
      <c r="L347" s="34"/>
      <c r="M347" s="34"/>
    </row>
    <row r="348" spans="1:13">
      <c r="A348" s="33"/>
      <c r="B348" s="33"/>
      <c r="C348" s="33"/>
      <c r="D348" s="33"/>
      <c r="E348" s="33"/>
      <c r="F348" s="33"/>
      <c r="G348" s="33"/>
      <c r="H348" s="34"/>
      <c r="I348" s="34"/>
      <c r="J348" s="34"/>
      <c r="K348" s="34"/>
      <c r="L348" s="34"/>
      <c r="M348" s="34"/>
    </row>
    <row r="349" spans="1:13">
      <c r="A349" s="33"/>
      <c r="B349" s="33"/>
      <c r="C349" s="33"/>
      <c r="D349" s="33"/>
      <c r="E349" s="33"/>
      <c r="F349" s="33"/>
      <c r="G349" s="33"/>
      <c r="H349" s="34"/>
      <c r="I349" s="34"/>
      <c r="J349" s="34"/>
      <c r="K349" s="34"/>
      <c r="L349" s="34"/>
      <c r="M349" s="34"/>
    </row>
    <row r="350" spans="1:13">
      <c r="A350" s="33"/>
      <c r="B350" s="33"/>
      <c r="C350" s="33"/>
      <c r="D350" s="33"/>
      <c r="E350" s="33"/>
      <c r="F350" s="33"/>
      <c r="G350" s="33"/>
      <c r="H350" s="34"/>
      <c r="I350" s="34"/>
      <c r="J350" s="34"/>
      <c r="K350" s="34"/>
      <c r="L350" s="34"/>
      <c r="M350" s="34"/>
    </row>
    <row r="351" spans="1:13">
      <c r="A351" s="33"/>
      <c r="B351" s="33"/>
      <c r="C351" s="33"/>
      <c r="D351" s="33"/>
      <c r="E351" s="33"/>
      <c r="F351" s="33"/>
      <c r="G351" s="33"/>
      <c r="H351" s="34"/>
      <c r="I351" s="34"/>
      <c r="J351" s="34"/>
      <c r="K351" s="34"/>
      <c r="L351" s="34"/>
      <c r="M351" s="34"/>
    </row>
    <row r="352" spans="1:13">
      <c r="A352" s="33"/>
      <c r="B352" s="33"/>
      <c r="C352" s="33"/>
      <c r="D352" s="33"/>
      <c r="E352" s="33"/>
      <c r="F352" s="33"/>
      <c r="G352" s="33"/>
      <c r="H352" s="34"/>
      <c r="I352" s="34"/>
      <c r="J352" s="34"/>
      <c r="K352" s="34"/>
      <c r="L352" s="34"/>
      <c r="M352" s="34"/>
    </row>
    <row r="353" spans="1:13">
      <c r="A353" s="33"/>
      <c r="B353" s="33"/>
      <c r="C353" s="33"/>
      <c r="D353" s="33"/>
      <c r="E353" s="33"/>
      <c r="F353" s="33"/>
      <c r="G353" s="33"/>
      <c r="H353" s="34"/>
      <c r="I353" s="34"/>
      <c r="J353" s="34"/>
      <c r="K353" s="34"/>
      <c r="L353" s="34"/>
      <c r="M353" s="34"/>
    </row>
    <row r="354" spans="1:13">
      <c r="A354" s="33"/>
      <c r="B354" s="33"/>
      <c r="C354" s="33"/>
      <c r="D354" s="33"/>
      <c r="E354" s="33"/>
      <c r="F354" s="33"/>
      <c r="G354" s="33"/>
      <c r="H354" s="34"/>
      <c r="I354" s="34"/>
      <c r="J354" s="34"/>
      <c r="K354" s="34"/>
      <c r="L354" s="34"/>
      <c r="M354" s="34"/>
    </row>
    <row r="355" spans="1:13">
      <c r="A355" s="33"/>
      <c r="B355" s="33"/>
      <c r="C355" s="33"/>
      <c r="D355" s="33"/>
      <c r="E355" s="33"/>
      <c r="F355" s="33"/>
      <c r="G355" s="33"/>
      <c r="H355" s="34"/>
      <c r="I355" s="34"/>
      <c r="J355" s="34"/>
      <c r="K355" s="34"/>
      <c r="L355" s="34"/>
      <c r="M355" s="34"/>
    </row>
    <row r="356" spans="1:13">
      <c r="A356" s="33"/>
      <c r="B356" s="33"/>
      <c r="C356" s="33"/>
      <c r="D356" s="33"/>
      <c r="E356" s="33"/>
      <c r="F356" s="33"/>
      <c r="G356" s="33"/>
      <c r="H356" s="34"/>
      <c r="I356" s="34"/>
      <c r="J356" s="34"/>
      <c r="K356" s="34"/>
      <c r="L356" s="34"/>
      <c r="M356" s="34"/>
    </row>
    <row r="357" spans="1:13">
      <c r="A357" s="33"/>
      <c r="B357" s="33"/>
      <c r="C357" s="33"/>
      <c r="D357" s="33"/>
      <c r="E357" s="33"/>
      <c r="F357" s="33"/>
      <c r="G357" s="33"/>
      <c r="H357" s="34"/>
      <c r="I357" s="34"/>
      <c r="J357" s="34"/>
      <c r="K357" s="34"/>
      <c r="L357" s="34"/>
      <c r="M357" s="34"/>
    </row>
    <row r="358" spans="1:13">
      <c r="A358" s="33"/>
      <c r="B358" s="33"/>
      <c r="C358" s="33"/>
      <c r="D358" s="33"/>
      <c r="E358" s="33"/>
      <c r="F358" s="33"/>
      <c r="G358" s="33"/>
      <c r="H358" s="34"/>
      <c r="I358" s="34"/>
      <c r="J358" s="34"/>
      <c r="K358" s="34"/>
      <c r="L358" s="34"/>
      <c r="M358" s="34"/>
    </row>
    <row r="359" spans="1:13">
      <c r="A359" s="33"/>
      <c r="B359" s="33"/>
      <c r="C359" s="33"/>
      <c r="D359" s="33"/>
      <c r="E359" s="33"/>
      <c r="F359" s="33"/>
      <c r="G359" s="33"/>
      <c r="H359" s="34"/>
      <c r="I359" s="34"/>
      <c r="J359" s="34"/>
      <c r="K359" s="34"/>
      <c r="L359" s="34"/>
      <c r="M359" s="34"/>
    </row>
    <row r="360" spans="1:13">
      <c r="A360" s="33"/>
      <c r="B360" s="33"/>
      <c r="C360" s="33"/>
      <c r="D360" s="33"/>
      <c r="E360" s="33"/>
      <c r="F360" s="33"/>
      <c r="G360" s="33"/>
      <c r="H360" s="34"/>
      <c r="I360" s="34"/>
      <c r="J360" s="34"/>
      <c r="K360" s="34"/>
      <c r="L360" s="34"/>
      <c r="M360" s="34"/>
    </row>
    <row r="361" spans="1:13">
      <c r="A361" s="33"/>
      <c r="B361" s="33"/>
      <c r="C361" s="33"/>
      <c r="D361" s="33"/>
      <c r="E361" s="33"/>
      <c r="F361" s="33"/>
      <c r="G361" s="33"/>
      <c r="H361" s="34"/>
      <c r="I361" s="34"/>
      <c r="J361" s="34"/>
      <c r="K361" s="34"/>
      <c r="L361" s="34"/>
      <c r="M361" s="34"/>
    </row>
    <row r="362" spans="1:13">
      <c r="A362" s="33"/>
      <c r="B362" s="33"/>
      <c r="C362" s="33"/>
      <c r="D362" s="33"/>
      <c r="E362" s="33"/>
      <c r="F362" s="33"/>
      <c r="G362" s="33"/>
      <c r="H362" s="34"/>
      <c r="I362" s="34"/>
      <c r="J362" s="34"/>
      <c r="K362" s="34"/>
      <c r="L362" s="34"/>
      <c r="M362" s="34"/>
    </row>
    <row r="363" spans="1:13">
      <c r="A363" s="33"/>
      <c r="B363" s="33"/>
      <c r="C363" s="33"/>
      <c r="D363" s="33"/>
      <c r="E363" s="33"/>
      <c r="F363" s="33"/>
      <c r="G363" s="33"/>
      <c r="H363" s="34"/>
      <c r="I363" s="34"/>
      <c r="J363" s="34"/>
      <c r="K363" s="34"/>
      <c r="L363" s="34"/>
      <c r="M363" s="34"/>
    </row>
    <row r="364" spans="1:13">
      <c r="A364" s="33"/>
      <c r="B364" s="33"/>
      <c r="C364" s="33"/>
      <c r="D364" s="33"/>
      <c r="E364" s="33"/>
      <c r="F364" s="33"/>
      <c r="G364" s="33"/>
      <c r="H364" s="34"/>
      <c r="I364" s="34"/>
      <c r="J364" s="34"/>
      <c r="K364" s="34"/>
      <c r="L364" s="34"/>
      <c r="M364" s="34"/>
    </row>
    <row r="365" spans="1:13">
      <c r="A365" s="33"/>
      <c r="B365" s="33"/>
      <c r="C365" s="33"/>
      <c r="D365" s="33"/>
      <c r="E365" s="33"/>
      <c r="F365" s="33"/>
      <c r="G365" s="33"/>
      <c r="H365" s="34"/>
      <c r="I365" s="34"/>
      <c r="J365" s="34"/>
      <c r="K365" s="34"/>
      <c r="L365" s="34"/>
      <c r="M365" s="34"/>
    </row>
    <row r="366" spans="1:13">
      <c r="A366" s="33"/>
      <c r="B366" s="33"/>
      <c r="C366" s="33"/>
      <c r="D366" s="33"/>
      <c r="E366" s="33"/>
      <c r="F366" s="33"/>
      <c r="G366" s="33"/>
      <c r="H366" s="34"/>
      <c r="I366" s="34"/>
      <c r="J366" s="34"/>
      <c r="K366" s="34"/>
      <c r="L366" s="34"/>
      <c r="M366" s="34"/>
    </row>
    <row r="367" spans="1:13">
      <c r="A367" s="33"/>
      <c r="B367" s="33"/>
      <c r="C367" s="33"/>
      <c r="D367" s="33"/>
      <c r="E367" s="33"/>
      <c r="F367" s="33"/>
      <c r="G367" s="33"/>
      <c r="H367" s="34"/>
      <c r="I367" s="34"/>
      <c r="J367" s="34"/>
      <c r="K367" s="34"/>
      <c r="L367" s="34"/>
      <c r="M367" s="34"/>
    </row>
    <row r="368" spans="1:13">
      <c r="A368" s="33"/>
      <c r="B368" s="33"/>
      <c r="C368" s="33"/>
      <c r="D368" s="33"/>
      <c r="E368" s="33"/>
      <c r="F368" s="33"/>
      <c r="G368" s="33"/>
      <c r="H368" s="34"/>
      <c r="I368" s="34"/>
      <c r="J368" s="34"/>
      <c r="K368" s="34"/>
      <c r="L368" s="34"/>
      <c r="M368" s="34"/>
    </row>
    <row r="369" spans="1:13">
      <c r="A369" s="33"/>
      <c r="B369" s="33"/>
      <c r="C369" s="33"/>
      <c r="D369" s="33"/>
      <c r="E369" s="33"/>
      <c r="F369" s="33"/>
      <c r="G369" s="33"/>
      <c r="H369" s="34"/>
      <c r="I369" s="34"/>
      <c r="J369" s="34"/>
      <c r="K369" s="34"/>
      <c r="L369" s="34"/>
      <c r="M369" s="34"/>
    </row>
    <row r="370" spans="1:13">
      <c r="A370" s="33"/>
      <c r="B370" s="33"/>
      <c r="C370" s="33"/>
      <c r="D370" s="33"/>
      <c r="E370" s="33"/>
      <c r="F370" s="33"/>
      <c r="G370" s="33"/>
      <c r="H370" s="34"/>
      <c r="I370" s="34"/>
      <c r="J370" s="34"/>
      <c r="K370" s="34"/>
      <c r="L370" s="34"/>
      <c r="M370" s="34"/>
    </row>
    <row r="371" spans="1:13">
      <c r="A371" s="33"/>
      <c r="B371" s="33"/>
      <c r="C371" s="33"/>
      <c r="D371" s="33"/>
      <c r="E371" s="33"/>
      <c r="F371" s="33"/>
      <c r="G371" s="33"/>
      <c r="H371" s="34"/>
      <c r="I371" s="34"/>
      <c r="J371" s="34"/>
      <c r="K371" s="34"/>
      <c r="L371" s="34"/>
      <c r="M371" s="34"/>
    </row>
    <row r="372" spans="1:13">
      <c r="A372" s="33"/>
      <c r="B372" s="33"/>
      <c r="C372" s="33"/>
      <c r="D372" s="33"/>
      <c r="E372" s="33"/>
      <c r="F372" s="33"/>
      <c r="G372" s="33"/>
      <c r="H372" s="34"/>
      <c r="I372" s="34"/>
      <c r="J372" s="34"/>
      <c r="K372" s="34"/>
      <c r="L372" s="34"/>
      <c r="M372" s="34"/>
    </row>
    <row r="373" spans="1:13">
      <c r="A373" s="33"/>
      <c r="B373" s="33"/>
      <c r="C373" s="33"/>
      <c r="D373" s="33"/>
      <c r="E373" s="33"/>
      <c r="F373" s="33"/>
      <c r="G373" s="33"/>
      <c r="H373" s="34"/>
      <c r="I373" s="34"/>
      <c r="J373" s="34"/>
      <c r="K373" s="34"/>
      <c r="L373" s="34"/>
      <c r="M373" s="34"/>
    </row>
    <row r="374" spans="1:13">
      <c r="A374" s="33"/>
      <c r="B374" s="33"/>
      <c r="C374" s="33"/>
      <c r="D374" s="33"/>
      <c r="E374" s="33"/>
      <c r="F374" s="33"/>
      <c r="G374" s="33"/>
      <c r="H374" s="34"/>
      <c r="I374" s="34"/>
      <c r="J374" s="34"/>
      <c r="K374" s="34"/>
      <c r="L374" s="34"/>
      <c r="M374" s="34"/>
    </row>
    <row r="375" spans="1:13">
      <c r="A375" s="33"/>
      <c r="B375" s="33"/>
      <c r="C375" s="33"/>
      <c r="D375" s="33"/>
      <c r="E375" s="33"/>
      <c r="F375" s="33"/>
      <c r="G375" s="33"/>
      <c r="H375" s="34"/>
      <c r="I375" s="34"/>
      <c r="J375" s="34"/>
      <c r="K375" s="34"/>
      <c r="L375" s="34"/>
      <c r="M375" s="34"/>
    </row>
    <row r="376" spans="1:13">
      <c r="A376" s="33"/>
      <c r="B376" s="33"/>
      <c r="C376" s="33"/>
      <c r="D376" s="33"/>
      <c r="E376" s="33"/>
      <c r="F376" s="33"/>
      <c r="G376" s="33"/>
      <c r="H376" s="34"/>
      <c r="I376" s="34"/>
      <c r="J376" s="34"/>
      <c r="K376" s="34"/>
      <c r="L376" s="34"/>
      <c r="M376" s="34"/>
    </row>
    <row r="377" spans="1:13">
      <c r="A377" s="33"/>
      <c r="B377" s="33"/>
      <c r="C377" s="33"/>
      <c r="D377" s="33"/>
      <c r="E377" s="33"/>
      <c r="F377" s="33"/>
      <c r="G377" s="33"/>
      <c r="H377" s="34"/>
      <c r="I377" s="34"/>
      <c r="J377" s="34"/>
      <c r="K377" s="34"/>
      <c r="L377" s="34"/>
      <c r="M377" s="34"/>
    </row>
    <row r="378" spans="1:13">
      <c r="A378" s="33"/>
      <c r="B378" s="33"/>
      <c r="C378" s="33"/>
      <c r="D378" s="33"/>
      <c r="E378" s="33"/>
      <c r="F378" s="33"/>
      <c r="G378" s="33"/>
      <c r="H378" s="34"/>
      <c r="I378" s="34"/>
      <c r="J378" s="34"/>
      <c r="K378" s="34"/>
      <c r="L378" s="34"/>
      <c r="M378" s="34"/>
    </row>
    <row r="379" spans="1:13">
      <c r="A379" s="33"/>
      <c r="B379" s="33"/>
      <c r="C379" s="33"/>
      <c r="D379" s="33"/>
      <c r="E379" s="33"/>
      <c r="F379" s="33"/>
      <c r="G379" s="33"/>
      <c r="H379" s="34"/>
      <c r="I379" s="34"/>
      <c r="J379" s="34"/>
      <c r="K379" s="34"/>
      <c r="L379" s="34"/>
      <c r="M379" s="34"/>
    </row>
    <row r="380" spans="1:13">
      <c r="A380" s="33"/>
      <c r="B380" s="33"/>
      <c r="C380" s="33"/>
      <c r="D380" s="33"/>
      <c r="E380" s="33"/>
      <c r="F380" s="33"/>
      <c r="G380" s="33"/>
      <c r="H380" s="34"/>
      <c r="I380" s="34"/>
      <c r="J380" s="34"/>
      <c r="K380" s="34"/>
      <c r="L380" s="34"/>
      <c r="M380" s="34"/>
    </row>
    <row r="381" spans="1:13">
      <c r="A381" s="33"/>
      <c r="B381" s="33"/>
      <c r="C381" s="33"/>
      <c r="D381" s="33"/>
      <c r="E381" s="33"/>
      <c r="F381" s="33"/>
      <c r="G381" s="33"/>
      <c r="H381" s="34"/>
      <c r="I381" s="34"/>
      <c r="J381" s="34"/>
      <c r="K381" s="34"/>
      <c r="L381" s="34"/>
      <c r="M381" s="34"/>
    </row>
    <row r="382" spans="1:13">
      <c r="A382" s="33"/>
      <c r="B382" s="33"/>
      <c r="C382" s="33"/>
      <c r="D382" s="33"/>
      <c r="E382" s="33"/>
      <c r="F382" s="33"/>
      <c r="G382" s="33"/>
      <c r="H382" s="34"/>
      <c r="I382" s="34"/>
      <c r="J382" s="34"/>
      <c r="K382" s="34"/>
      <c r="L382" s="34"/>
      <c r="M382" s="34"/>
    </row>
    <row r="383" spans="1:13">
      <c r="A383" s="33"/>
      <c r="B383" s="33"/>
      <c r="C383" s="33"/>
      <c r="D383" s="33"/>
      <c r="E383" s="33"/>
      <c r="F383" s="33"/>
      <c r="G383" s="33"/>
      <c r="H383" s="34"/>
      <c r="I383" s="34"/>
      <c r="J383" s="34"/>
      <c r="K383" s="34"/>
      <c r="L383" s="34"/>
      <c r="M383" s="34"/>
    </row>
    <row r="384" spans="1:13">
      <c r="A384" s="33"/>
      <c r="B384" s="33"/>
      <c r="C384" s="33"/>
      <c r="D384" s="33"/>
      <c r="E384" s="33"/>
      <c r="F384" s="33"/>
      <c r="G384" s="33"/>
      <c r="H384" s="34"/>
      <c r="I384" s="34"/>
      <c r="J384" s="34"/>
      <c r="K384" s="34"/>
      <c r="L384" s="34"/>
      <c r="M384" s="34"/>
    </row>
    <row r="385" spans="1:13">
      <c r="A385" s="33"/>
      <c r="B385" s="33"/>
      <c r="C385" s="33"/>
      <c r="D385" s="33"/>
      <c r="E385" s="33"/>
      <c r="F385" s="33"/>
      <c r="G385" s="33"/>
      <c r="H385" s="34"/>
      <c r="I385" s="34"/>
      <c r="J385" s="34"/>
      <c r="K385" s="34"/>
      <c r="L385" s="34"/>
      <c r="M385" s="34"/>
    </row>
    <row r="386" spans="1:13">
      <c r="A386" s="33"/>
      <c r="B386" s="33"/>
      <c r="C386" s="33"/>
      <c r="D386" s="33"/>
      <c r="E386" s="33"/>
      <c r="F386" s="33"/>
      <c r="G386" s="33"/>
      <c r="H386" s="34"/>
      <c r="I386" s="34"/>
      <c r="J386" s="34"/>
      <c r="K386" s="34"/>
      <c r="L386" s="34"/>
      <c r="M386" s="34"/>
    </row>
    <row r="387" spans="1:13">
      <c r="A387" s="33"/>
      <c r="B387" s="33"/>
      <c r="C387" s="33"/>
      <c r="D387" s="33"/>
      <c r="E387" s="33"/>
      <c r="F387" s="33"/>
      <c r="G387" s="33"/>
      <c r="H387" s="34"/>
      <c r="I387" s="34"/>
      <c r="J387" s="34"/>
      <c r="K387" s="34"/>
      <c r="L387" s="34"/>
      <c r="M387" s="34"/>
    </row>
    <row r="388" spans="1:13">
      <c r="A388" s="33"/>
      <c r="B388" s="33"/>
      <c r="C388" s="33"/>
      <c r="D388" s="33"/>
      <c r="E388" s="33"/>
      <c r="F388" s="33"/>
      <c r="G388" s="33"/>
      <c r="H388" s="34"/>
      <c r="I388" s="34"/>
      <c r="J388" s="34"/>
      <c r="K388" s="34"/>
      <c r="L388" s="34"/>
      <c r="M388" s="34"/>
    </row>
    <row r="389" spans="1:13">
      <c r="A389" s="33"/>
      <c r="B389" s="33"/>
      <c r="C389" s="33"/>
      <c r="D389" s="33"/>
      <c r="E389" s="33"/>
      <c r="F389" s="33"/>
      <c r="G389" s="33"/>
      <c r="H389" s="34"/>
      <c r="I389" s="34"/>
      <c r="J389" s="34"/>
      <c r="K389" s="34"/>
      <c r="L389" s="34"/>
      <c r="M389" s="34"/>
    </row>
    <row r="390" spans="1:13">
      <c r="A390" s="33"/>
      <c r="B390" s="33"/>
      <c r="C390" s="33"/>
      <c r="D390" s="33"/>
      <c r="E390" s="33"/>
      <c r="F390" s="33"/>
      <c r="G390" s="33"/>
      <c r="H390" s="34"/>
      <c r="I390" s="34"/>
      <c r="J390" s="34"/>
      <c r="K390" s="34"/>
      <c r="L390" s="34"/>
      <c r="M390" s="34"/>
    </row>
    <row r="391" spans="1:13">
      <c r="A391" s="33"/>
      <c r="B391" s="33"/>
      <c r="C391" s="33"/>
      <c r="D391" s="33"/>
      <c r="E391" s="33"/>
      <c r="F391" s="33"/>
      <c r="G391" s="33"/>
      <c r="H391" s="34"/>
      <c r="I391" s="34"/>
      <c r="J391" s="34"/>
      <c r="K391" s="34"/>
      <c r="L391" s="34"/>
      <c r="M391" s="34"/>
    </row>
    <row r="392" spans="1:13">
      <c r="A392" s="33"/>
      <c r="B392" s="33"/>
      <c r="C392" s="33"/>
      <c r="D392" s="33"/>
      <c r="E392" s="33"/>
      <c r="F392" s="33"/>
      <c r="G392" s="33"/>
      <c r="H392" s="34"/>
      <c r="I392" s="34"/>
      <c r="J392" s="34"/>
      <c r="K392" s="34"/>
      <c r="L392" s="34"/>
      <c r="M392" s="34"/>
    </row>
    <row r="393" spans="1:13">
      <c r="A393" s="33"/>
      <c r="B393" s="33"/>
      <c r="C393" s="33"/>
      <c r="D393" s="33"/>
      <c r="E393" s="33"/>
      <c r="F393" s="33"/>
      <c r="G393" s="33"/>
      <c r="H393" s="34"/>
      <c r="I393" s="34"/>
      <c r="J393" s="34"/>
      <c r="K393" s="34"/>
      <c r="L393" s="34"/>
      <c r="M393" s="34"/>
    </row>
    <row r="394" spans="1:13">
      <c r="A394" s="33"/>
      <c r="B394" s="33"/>
      <c r="C394" s="33"/>
      <c r="D394" s="33"/>
      <c r="E394" s="33"/>
      <c r="F394" s="33"/>
      <c r="G394" s="33"/>
      <c r="H394" s="34"/>
      <c r="I394" s="34"/>
      <c r="J394" s="34"/>
      <c r="K394" s="34"/>
      <c r="L394" s="34"/>
      <c r="M394" s="34"/>
    </row>
    <row r="395" spans="1:13">
      <c r="A395" s="33"/>
      <c r="B395" s="33"/>
      <c r="C395" s="33"/>
      <c r="D395" s="33"/>
      <c r="E395" s="33"/>
      <c r="F395" s="33"/>
      <c r="G395" s="33"/>
      <c r="H395" s="34"/>
      <c r="I395" s="34"/>
      <c r="J395" s="34"/>
      <c r="K395" s="34"/>
      <c r="L395" s="34"/>
      <c r="M395" s="34"/>
    </row>
    <row r="396" spans="1:13">
      <c r="A396" s="33"/>
      <c r="B396" s="33"/>
      <c r="C396" s="33"/>
      <c r="D396" s="33"/>
      <c r="E396" s="33"/>
      <c r="F396" s="33"/>
      <c r="G396" s="33"/>
      <c r="H396" s="34"/>
      <c r="I396" s="34"/>
      <c r="J396" s="34"/>
      <c r="K396" s="34"/>
      <c r="L396" s="34"/>
      <c r="M396" s="34"/>
    </row>
    <row r="397" spans="1:13">
      <c r="A397" s="33"/>
      <c r="B397" s="33"/>
      <c r="C397" s="33"/>
      <c r="D397" s="33"/>
      <c r="E397" s="33"/>
      <c r="F397" s="33"/>
      <c r="G397" s="33"/>
      <c r="H397" s="34"/>
      <c r="I397" s="34"/>
      <c r="J397" s="34"/>
      <c r="K397" s="34"/>
      <c r="L397" s="34"/>
      <c r="M397" s="34"/>
    </row>
    <row r="398" spans="1:13">
      <c r="A398" s="33"/>
      <c r="B398" s="33"/>
      <c r="C398" s="33"/>
      <c r="D398" s="33"/>
      <c r="E398" s="33"/>
      <c r="F398" s="33"/>
      <c r="G398" s="33"/>
      <c r="H398" s="34"/>
      <c r="I398" s="34"/>
      <c r="J398" s="34"/>
      <c r="K398" s="34"/>
      <c r="L398" s="34"/>
      <c r="M398" s="34"/>
    </row>
    <row r="399" spans="1:13">
      <c r="A399" s="33"/>
      <c r="B399" s="33"/>
      <c r="C399" s="33"/>
      <c r="D399" s="33"/>
      <c r="E399" s="33"/>
      <c r="F399" s="33"/>
      <c r="G399" s="33"/>
      <c r="H399" s="34"/>
      <c r="I399" s="34"/>
      <c r="J399" s="34"/>
      <c r="K399" s="34"/>
      <c r="L399" s="34"/>
      <c r="M399" s="34"/>
    </row>
    <row r="400" spans="1:13">
      <c r="A400" s="33"/>
      <c r="B400" s="33"/>
      <c r="C400" s="33"/>
      <c r="D400" s="33"/>
      <c r="E400" s="33"/>
      <c r="F400" s="33"/>
      <c r="G400" s="33"/>
      <c r="H400" s="34"/>
      <c r="I400" s="34"/>
      <c r="J400" s="34"/>
      <c r="K400" s="34"/>
      <c r="L400" s="34"/>
      <c r="M400" s="34"/>
    </row>
    <row r="401" spans="1:13">
      <c r="A401" s="33"/>
      <c r="B401" s="33"/>
      <c r="C401" s="33"/>
      <c r="D401" s="33"/>
      <c r="E401" s="33"/>
      <c r="F401" s="33"/>
      <c r="G401" s="33"/>
      <c r="H401" s="34"/>
      <c r="I401" s="34"/>
      <c r="J401" s="34"/>
      <c r="K401" s="34"/>
      <c r="L401" s="34"/>
      <c r="M401" s="34"/>
    </row>
    <row r="402" spans="1:13">
      <c r="A402" s="33"/>
      <c r="B402" s="33"/>
      <c r="C402" s="33"/>
      <c r="D402" s="33"/>
      <c r="E402" s="33"/>
      <c r="F402" s="33"/>
      <c r="G402" s="33"/>
      <c r="H402" s="34"/>
      <c r="I402" s="34"/>
      <c r="J402" s="34"/>
      <c r="K402" s="34"/>
      <c r="L402" s="34"/>
      <c r="M402" s="34"/>
    </row>
    <row r="403" spans="1:13">
      <c r="A403" s="33"/>
      <c r="B403" s="33"/>
      <c r="C403" s="33"/>
      <c r="D403" s="33"/>
      <c r="E403" s="33"/>
      <c r="F403" s="33"/>
      <c r="G403" s="33"/>
      <c r="H403" s="34"/>
      <c r="I403" s="34"/>
      <c r="J403" s="34"/>
      <c r="K403" s="34"/>
      <c r="L403" s="34"/>
      <c r="M403" s="34"/>
    </row>
    <row r="404" spans="1:13">
      <c r="A404" s="33"/>
      <c r="B404" s="33"/>
      <c r="C404" s="33"/>
      <c r="D404" s="33"/>
      <c r="E404" s="33"/>
      <c r="F404" s="33"/>
      <c r="G404" s="33"/>
      <c r="H404" s="34"/>
      <c r="I404" s="34"/>
      <c r="J404" s="34"/>
      <c r="K404" s="34"/>
      <c r="L404" s="34"/>
      <c r="M404" s="34"/>
    </row>
    <row r="405" spans="1:13">
      <c r="A405" s="33"/>
      <c r="B405" s="33"/>
      <c r="C405" s="33"/>
      <c r="D405" s="33"/>
      <c r="E405" s="33"/>
      <c r="F405" s="33"/>
      <c r="G405" s="33"/>
      <c r="H405" s="34"/>
      <c r="I405" s="34"/>
      <c r="J405" s="34"/>
      <c r="K405" s="34"/>
      <c r="L405" s="34"/>
      <c r="M405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43"/>
  <sheetViews>
    <sheetView topLeftCell="A16" zoomScaleNormal="100" workbookViewId="0">
      <selection activeCell="O39" sqref="O39"/>
    </sheetView>
  </sheetViews>
  <sheetFormatPr defaultRowHeight="15"/>
  <cols>
    <col min="12" max="12" width="10.5703125" customWidth="1"/>
  </cols>
  <sheetData>
    <row r="2" spans="2:13" ht="23.25">
      <c r="F2" s="8" t="s">
        <v>17</v>
      </c>
    </row>
    <row r="5" spans="2:13">
      <c r="B5" s="3" t="s">
        <v>9</v>
      </c>
    </row>
    <row r="6" spans="2:13">
      <c r="B6" s="3" t="s">
        <v>40</v>
      </c>
    </row>
    <row r="7" spans="2:13">
      <c r="B7" s="5" t="s">
        <v>7</v>
      </c>
      <c r="C7" s="5" t="s">
        <v>8</v>
      </c>
      <c r="L7" s="4" t="s">
        <v>10</v>
      </c>
      <c r="M7" s="35">
        <f>COUNT(#REF!)</f>
        <v>0</v>
      </c>
    </row>
    <row r="8" spans="2:13">
      <c r="B8" s="1">
        <v>11</v>
      </c>
      <c r="C8" s="1">
        <v>11</v>
      </c>
      <c r="L8" s="4" t="s">
        <v>11</v>
      </c>
      <c r="M8" s="36">
        <f>'Data Analysis'!N2</f>
        <v>0.99748774259534012</v>
      </c>
    </row>
    <row r="9" spans="2:13">
      <c r="B9" s="1">
        <v>99</v>
      </c>
      <c r="C9" s="1">
        <v>99</v>
      </c>
      <c r="L9" s="4"/>
      <c r="M9" s="1" t="s">
        <v>38</v>
      </c>
    </row>
    <row r="26" spans="2:13" ht="23.25">
      <c r="F26" s="8" t="s">
        <v>21</v>
      </c>
    </row>
    <row r="28" spans="2:13">
      <c r="B28" s="6" t="s">
        <v>12</v>
      </c>
      <c r="C28" s="7"/>
    </row>
    <row r="29" spans="2:13">
      <c r="B29" s="6" t="s">
        <v>20</v>
      </c>
      <c r="C29" s="7"/>
      <c r="L29" s="4" t="s">
        <v>13</v>
      </c>
      <c r="M29" s="11">
        <f>'Data Analysis'!N4</f>
        <v>1.0016736995350239E-3</v>
      </c>
    </row>
    <row r="30" spans="2:13">
      <c r="B30" s="5" t="s">
        <v>7</v>
      </c>
      <c r="C30" s="5" t="s">
        <v>8</v>
      </c>
      <c r="L30" s="4" t="s">
        <v>14</v>
      </c>
      <c r="M30" s="11">
        <f>'Data Analysis'!N5</f>
        <v>-4.7085484235716075E-2</v>
      </c>
    </row>
    <row r="31" spans="2:13">
      <c r="B31" s="1">
        <v>11</v>
      </c>
      <c r="C31" s="1">
        <v>1</v>
      </c>
      <c r="M31" s="10"/>
    </row>
    <row r="32" spans="2:13">
      <c r="B32" s="1">
        <v>99</v>
      </c>
      <c r="C32" s="1">
        <v>1</v>
      </c>
      <c r="L32" s="6" t="s">
        <v>15</v>
      </c>
      <c r="M32" s="12"/>
    </row>
    <row r="33" spans="12:13">
      <c r="L33" s="6" t="s">
        <v>19</v>
      </c>
      <c r="M33" s="12"/>
    </row>
    <row r="34" spans="12:13">
      <c r="L34" s="5" t="s">
        <v>7</v>
      </c>
      <c r="M34" s="13" t="s">
        <v>8</v>
      </c>
    </row>
    <row r="35" spans="12:13">
      <c r="L35" s="1">
        <v>11</v>
      </c>
      <c r="M35" s="14">
        <f>'Data Analysis'!N8</f>
        <v>0.89807606463816303</v>
      </c>
    </row>
    <row r="36" spans="12:13">
      <c r="L36" s="1">
        <v>99</v>
      </c>
      <c r="M36" s="14">
        <f>'Data Analysis'!N9</f>
        <v>0.90107865462669512</v>
      </c>
    </row>
    <row r="37" spans="12:13">
      <c r="M37" s="10"/>
    </row>
    <row r="38" spans="12:13">
      <c r="M38" s="10"/>
    </row>
    <row r="39" spans="12:13">
      <c r="L39" s="3" t="s">
        <v>16</v>
      </c>
      <c r="M39" s="15"/>
    </row>
    <row r="40" spans="12:13">
      <c r="L40" s="3" t="s">
        <v>18</v>
      </c>
      <c r="M40" s="15"/>
    </row>
    <row r="41" spans="12:13">
      <c r="L41" s="5" t="s">
        <v>7</v>
      </c>
      <c r="M41" s="13" t="s">
        <v>8</v>
      </c>
    </row>
    <row r="42" spans="12:13">
      <c r="L42" s="1">
        <v>11</v>
      </c>
      <c r="M42" s="14">
        <f>'Data Analysis'!N11</f>
        <v>0.90079071401159949</v>
      </c>
    </row>
    <row r="43" spans="12:13">
      <c r="L43" s="1">
        <v>99</v>
      </c>
      <c r="M43" s="14">
        <f>'Data Analysis'!N11</f>
        <v>0.90079071401159949</v>
      </c>
    </row>
  </sheetData>
  <pageMargins left="0" right="0" top="0" bottom="0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Current Medians</vt:lpstr>
      <vt:lpstr>Method Comparison Data</vt:lpstr>
      <vt:lpstr>Data Analysis</vt:lpstr>
      <vt:lpstr>Graphics</vt:lpstr>
      <vt:lpstr>Graphics!Print_Area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</dc:creator>
  <cp:lastModifiedBy>Lisa Tomcko (s)</cp:lastModifiedBy>
  <cp:lastPrinted>2013-09-27T18:55:01Z</cp:lastPrinted>
  <dcterms:created xsi:type="dcterms:W3CDTF">2013-06-24T17:13:39Z</dcterms:created>
  <dcterms:modified xsi:type="dcterms:W3CDTF">2018-04-16T20:57:19Z</dcterms:modified>
</cp:coreProperties>
</file>